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61" firstSheet="22" activeTab="22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edma izmena FP 2023. A" sheetId="85" r:id="rId15"/>
    <sheet name="Sedma izmena FP 2023. S" sheetId="86" r:id="rId16"/>
    <sheet name="Osma izmena FP 2023. A" sheetId="87" r:id="rId17"/>
    <sheet name="Osma izmena FP 2023. S" sheetId="88" r:id="rId18"/>
    <sheet name="Deveta izmena FP 2023. A" sheetId="89" r:id="rId19"/>
    <sheet name="Deveta izmena FP 2023. S" sheetId="90" r:id="rId20"/>
    <sheet name="Deseta izmena FP 2023. A" sheetId="91" r:id="rId21"/>
    <sheet name="Deseta izmena FP 2023. S" sheetId="92" r:id="rId22"/>
    <sheet name="Jedanseta izmena FP 2023. A" sheetId="93" r:id="rId23"/>
    <sheet name="Jedanaesta izmena FP 2023. S" sheetId="94" r:id="rId24"/>
    <sheet name="Sheet3" sheetId="37" r:id="rId25"/>
  </sheets>
  <calcPr calcId="145621"/>
</workbook>
</file>

<file path=xl/calcChain.xml><?xml version="1.0" encoding="utf-8"?>
<calcChain xmlns="http://schemas.openxmlformats.org/spreadsheetml/2006/main">
  <c r="D152" i="93" l="1"/>
  <c r="J152" i="93" s="1"/>
  <c r="D154" i="93"/>
  <c r="J154" i="93" s="1"/>
  <c r="D146" i="93"/>
  <c r="J146" i="93" s="1"/>
  <c r="I173" i="93"/>
  <c r="F173" i="93"/>
  <c r="E173" i="93"/>
  <c r="C173" i="93"/>
  <c r="J172" i="93"/>
  <c r="J171" i="93"/>
  <c r="D170" i="93"/>
  <c r="J170" i="93" s="1"/>
  <c r="J169" i="93"/>
  <c r="H168" i="93"/>
  <c r="H173" i="93" s="1"/>
  <c r="D168" i="93"/>
  <c r="D173" i="93" s="1"/>
  <c r="G167" i="93"/>
  <c r="J167" i="93" s="1"/>
  <c r="J166" i="93"/>
  <c r="G165" i="93"/>
  <c r="J165" i="93" s="1"/>
  <c r="J164" i="93"/>
  <c r="G163" i="93"/>
  <c r="G173" i="93" s="1"/>
  <c r="J162" i="93"/>
  <c r="J161" i="93"/>
  <c r="J160" i="93"/>
  <c r="J159" i="93"/>
  <c r="J158" i="93"/>
  <c r="J157" i="93"/>
  <c r="J156" i="93"/>
  <c r="D153" i="93"/>
  <c r="J153" i="93" s="1"/>
  <c r="D151" i="93"/>
  <c r="C151" i="93"/>
  <c r="J151" i="93" s="1"/>
  <c r="D150" i="93"/>
  <c r="C149" i="93"/>
  <c r="J149" i="93" s="1"/>
  <c r="G148" i="93"/>
  <c r="D147" i="93"/>
  <c r="J147" i="93" s="1"/>
  <c r="J145" i="93"/>
  <c r="D144" i="93"/>
  <c r="C144" i="93"/>
  <c r="J144" i="93" s="1"/>
  <c r="C143" i="93"/>
  <c r="J143" i="93" s="1"/>
  <c r="D142" i="93"/>
  <c r="C142" i="93"/>
  <c r="J142" i="93" s="1"/>
  <c r="J141" i="93"/>
  <c r="J140" i="93"/>
  <c r="C140" i="93"/>
  <c r="J139" i="93"/>
  <c r="D138" i="93"/>
  <c r="C138" i="93"/>
  <c r="J138" i="93" s="1"/>
  <c r="D137" i="93"/>
  <c r="C137" i="93"/>
  <c r="J137" i="93" s="1"/>
  <c r="D136" i="93"/>
  <c r="J136" i="93" s="1"/>
  <c r="C136" i="93"/>
  <c r="D135" i="93"/>
  <c r="C135" i="93"/>
  <c r="J135" i="93" s="1"/>
  <c r="C134" i="93"/>
  <c r="J134" i="93" s="1"/>
  <c r="C133" i="93"/>
  <c r="J133" i="93" s="1"/>
  <c r="J132" i="93"/>
  <c r="D131" i="93"/>
  <c r="J131" i="93" s="1"/>
  <c r="D130" i="93"/>
  <c r="J130" i="93" s="1"/>
  <c r="D129" i="93"/>
  <c r="D124" i="93" s="1"/>
  <c r="C128" i="93"/>
  <c r="J128" i="93" s="1"/>
  <c r="J127" i="93"/>
  <c r="C126" i="93"/>
  <c r="J126" i="93" s="1"/>
  <c r="D125" i="93"/>
  <c r="C125" i="93"/>
  <c r="J125" i="93" s="1"/>
  <c r="G124" i="93"/>
  <c r="F124" i="93"/>
  <c r="E124" i="93"/>
  <c r="C123" i="93"/>
  <c r="J123" i="93" s="1"/>
  <c r="J122" i="93"/>
  <c r="C121" i="93"/>
  <c r="J121" i="93" s="1"/>
  <c r="C120" i="93"/>
  <c r="J120" i="93" s="1"/>
  <c r="C119" i="93"/>
  <c r="J119" i="93" s="1"/>
  <c r="J118" i="93"/>
  <c r="C117" i="93"/>
  <c r="J117" i="93" s="1"/>
  <c r="D116" i="93"/>
  <c r="C116" i="93"/>
  <c r="C115" i="93"/>
  <c r="J115" i="93" s="1"/>
  <c r="J114" i="93"/>
  <c r="J113" i="93"/>
  <c r="C113" i="93"/>
  <c r="J112" i="93"/>
  <c r="J111" i="93"/>
  <c r="J110" i="93"/>
  <c r="C110" i="93"/>
  <c r="C109" i="93"/>
  <c r="J109" i="93" s="1"/>
  <c r="J108" i="93"/>
  <c r="C108" i="93"/>
  <c r="J107" i="93"/>
  <c r="C106" i="93"/>
  <c r="J106" i="93" s="1"/>
  <c r="C105" i="93"/>
  <c r="J105" i="93" s="1"/>
  <c r="C104" i="93"/>
  <c r="J104" i="93" s="1"/>
  <c r="C103" i="93"/>
  <c r="J103" i="93" s="1"/>
  <c r="C102" i="93"/>
  <c r="J102" i="93" s="1"/>
  <c r="J101" i="93"/>
  <c r="C100" i="93"/>
  <c r="J100" i="93" s="1"/>
  <c r="I99" i="93"/>
  <c r="I155" i="93" s="1"/>
  <c r="I174" i="93" s="1"/>
  <c r="H99" i="93"/>
  <c r="G99" i="93"/>
  <c r="F99" i="93"/>
  <c r="E99" i="93"/>
  <c r="D99" i="93"/>
  <c r="D98" i="93"/>
  <c r="J98" i="93" s="1"/>
  <c r="J97" i="93"/>
  <c r="G96" i="93"/>
  <c r="D96" i="93"/>
  <c r="C96" i="93"/>
  <c r="D95" i="93"/>
  <c r="J95" i="93" s="1"/>
  <c r="C94" i="93"/>
  <c r="C92" i="93" s="1"/>
  <c r="D93" i="93"/>
  <c r="C93" i="93"/>
  <c r="J93" i="93" s="1"/>
  <c r="H92" i="93"/>
  <c r="G92" i="93"/>
  <c r="E92" i="93"/>
  <c r="F91" i="93"/>
  <c r="D91" i="93"/>
  <c r="J91" i="93" s="1"/>
  <c r="J90" i="93"/>
  <c r="D89" i="93"/>
  <c r="J89" i="93" s="1"/>
  <c r="J88" i="93"/>
  <c r="C88" i="93"/>
  <c r="D87" i="93"/>
  <c r="J87" i="93" s="1"/>
  <c r="J86" i="93"/>
  <c r="D86" i="93"/>
  <c r="J85" i="93"/>
  <c r="J84" i="93"/>
  <c r="J83" i="93"/>
  <c r="J82" i="93"/>
  <c r="H81" i="93"/>
  <c r="H67" i="93" s="1"/>
  <c r="H155" i="93" s="1"/>
  <c r="H174" i="93" s="1"/>
  <c r="F81" i="93"/>
  <c r="J81" i="93" s="1"/>
  <c r="C80" i="93"/>
  <c r="J80" i="93" s="1"/>
  <c r="D79" i="93"/>
  <c r="J79" i="93" s="1"/>
  <c r="F78" i="93"/>
  <c r="J78" i="93" s="1"/>
  <c r="J77" i="93"/>
  <c r="D76" i="93"/>
  <c r="J76" i="93" s="1"/>
  <c r="J75" i="93"/>
  <c r="D75" i="93"/>
  <c r="D74" i="93"/>
  <c r="C74" i="93"/>
  <c r="J74" i="93" s="1"/>
  <c r="D73" i="93"/>
  <c r="J73" i="93" s="1"/>
  <c r="C72" i="93"/>
  <c r="J72" i="93" s="1"/>
  <c r="C71" i="93"/>
  <c r="J71" i="93" s="1"/>
  <c r="D70" i="93"/>
  <c r="J70" i="93" s="1"/>
  <c r="J69" i="93"/>
  <c r="J68" i="93"/>
  <c r="E67" i="93"/>
  <c r="E155" i="93" s="1"/>
  <c r="E174" i="93" s="1"/>
  <c r="C67" i="93"/>
  <c r="J66" i="93"/>
  <c r="D65" i="93"/>
  <c r="J65" i="93" s="1"/>
  <c r="J64" i="93"/>
  <c r="J63" i="93"/>
  <c r="J62" i="93"/>
  <c r="J61" i="93"/>
  <c r="J60" i="93"/>
  <c r="D60" i="93"/>
  <c r="D59" i="93"/>
  <c r="J59" i="93" s="1"/>
  <c r="J58" i="93"/>
  <c r="D58" i="93"/>
  <c r="C57" i="93"/>
  <c r="J56" i="93"/>
  <c r="J55" i="93"/>
  <c r="D55" i="93"/>
  <c r="J54" i="93"/>
  <c r="D53" i="93"/>
  <c r="J53" i="93" s="1"/>
  <c r="D52" i="93"/>
  <c r="J52" i="93" s="1"/>
  <c r="C51" i="93"/>
  <c r="J51" i="93" s="1"/>
  <c r="C50" i="93"/>
  <c r="J50" i="93" s="1"/>
  <c r="C49" i="93"/>
  <c r="J49" i="93" s="1"/>
  <c r="C48" i="93"/>
  <c r="J48" i="93" s="1"/>
  <c r="C47" i="93"/>
  <c r="J47" i="93" s="1"/>
  <c r="J46" i="93"/>
  <c r="C45" i="93"/>
  <c r="J45" i="93" s="1"/>
  <c r="J44" i="93"/>
  <c r="C44" i="93"/>
  <c r="C43" i="93"/>
  <c r="J43" i="93" s="1"/>
  <c r="D42" i="93"/>
  <c r="C42" i="93"/>
  <c r="C41" i="93"/>
  <c r="J41" i="93" s="1"/>
  <c r="D40" i="93"/>
  <c r="J40" i="93" s="1"/>
  <c r="C39" i="93"/>
  <c r="J39" i="93" s="1"/>
  <c r="D38" i="93"/>
  <c r="C38" i="93"/>
  <c r="J38" i="93" s="1"/>
  <c r="D37" i="93"/>
  <c r="C37" i="93"/>
  <c r="J36" i="93"/>
  <c r="D35" i="93"/>
  <c r="D32" i="93" s="1"/>
  <c r="C35" i="93"/>
  <c r="J35" i="93" s="1"/>
  <c r="C34" i="93"/>
  <c r="J34" i="93" s="1"/>
  <c r="D33" i="93"/>
  <c r="C33" i="93"/>
  <c r="J33" i="93" s="1"/>
  <c r="G32" i="93"/>
  <c r="D31" i="93"/>
  <c r="J31" i="93" s="1"/>
  <c r="J30" i="93"/>
  <c r="C30" i="93"/>
  <c r="C29" i="93"/>
  <c r="D28" i="93"/>
  <c r="C28" i="93"/>
  <c r="C27" i="93"/>
  <c r="J27" i="93" s="1"/>
  <c r="J26" i="93"/>
  <c r="C26" i="93"/>
  <c r="D25" i="93"/>
  <c r="C25" i="93"/>
  <c r="C22" i="93" s="1"/>
  <c r="C7" i="93" s="1"/>
  <c r="D24" i="93"/>
  <c r="J24" i="93" s="1"/>
  <c r="J23" i="93"/>
  <c r="H22" i="93"/>
  <c r="D22" i="93"/>
  <c r="J21" i="93"/>
  <c r="G20" i="93"/>
  <c r="D20" i="93"/>
  <c r="C20" i="93"/>
  <c r="J20" i="93" s="1"/>
  <c r="F19" i="93"/>
  <c r="D19" i="93"/>
  <c r="C19" i="93"/>
  <c r="I15" i="93"/>
  <c r="H15" i="93"/>
  <c r="G15" i="93"/>
  <c r="E15" i="93"/>
  <c r="J14" i="93"/>
  <c r="J13" i="93"/>
  <c r="F12" i="93"/>
  <c r="F15" i="93" s="1"/>
  <c r="J11" i="93"/>
  <c r="J10" i="93"/>
  <c r="D10" i="93"/>
  <c r="C10" i="93"/>
  <c r="D9" i="93"/>
  <c r="J9" i="93" s="1"/>
  <c r="C8" i="93"/>
  <c r="J8" i="93" s="1"/>
  <c r="C25" i="91"/>
  <c r="C27" i="91"/>
  <c r="J27" i="91" s="1"/>
  <c r="I173" i="91"/>
  <c r="F173" i="91"/>
  <c r="E173" i="91"/>
  <c r="C173" i="91"/>
  <c r="J172" i="91"/>
  <c r="J171" i="91"/>
  <c r="D170" i="91"/>
  <c r="J170" i="91" s="1"/>
  <c r="J169" i="91"/>
  <c r="H168" i="91"/>
  <c r="H173" i="91" s="1"/>
  <c r="D168" i="91"/>
  <c r="D173" i="91" s="1"/>
  <c r="G167" i="91"/>
  <c r="J167" i="91" s="1"/>
  <c r="J166" i="91"/>
  <c r="J165" i="91"/>
  <c r="G165" i="91"/>
  <c r="J164" i="91"/>
  <c r="G163" i="91"/>
  <c r="G173" i="91" s="1"/>
  <c r="J162" i="91"/>
  <c r="J161" i="91"/>
  <c r="J160" i="91"/>
  <c r="J159" i="91"/>
  <c r="J158" i="91"/>
  <c r="J157" i="91"/>
  <c r="J156" i="91"/>
  <c r="D154" i="91"/>
  <c r="J154" i="91" s="1"/>
  <c r="J153" i="91"/>
  <c r="D153" i="91"/>
  <c r="D152" i="91"/>
  <c r="J152" i="91" s="1"/>
  <c r="D151" i="91"/>
  <c r="C151" i="91"/>
  <c r="J151" i="91" s="1"/>
  <c r="D150" i="91"/>
  <c r="D148" i="91" s="1"/>
  <c r="C149" i="91"/>
  <c r="J149" i="91" s="1"/>
  <c r="G148" i="91"/>
  <c r="C148" i="91"/>
  <c r="D147" i="91"/>
  <c r="J147" i="91" s="1"/>
  <c r="J146" i="91"/>
  <c r="J145" i="91"/>
  <c r="D144" i="91"/>
  <c r="C144" i="91"/>
  <c r="J143" i="91"/>
  <c r="C143" i="91"/>
  <c r="D142" i="91"/>
  <c r="J142" i="91" s="1"/>
  <c r="C142" i="91"/>
  <c r="J141" i="91"/>
  <c r="C140" i="91"/>
  <c r="J140" i="91" s="1"/>
  <c r="J139" i="91"/>
  <c r="D138" i="91"/>
  <c r="C138" i="91"/>
  <c r="D137" i="91"/>
  <c r="C137" i="91"/>
  <c r="D136" i="91"/>
  <c r="C136" i="91"/>
  <c r="J136" i="91" s="1"/>
  <c r="J135" i="91"/>
  <c r="D135" i="91"/>
  <c r="C135" i="91"/>
  <c r="C134" i="91"/>
  <c r="J134" i="91" s="1"/>
  <c r="C133" i="91"/>
  <c r="J133" i="91" s="1"/>
  <c r="J132" i="91"/>
  <c r="D131" i="91"/>
  <c r="J131" i="91" s="1"/>
  <c r="J130" i="91"/>
  <c r="D130" i="91"/>
  <c r="D129" i="91"/>
  <c r="J129" i="91" s="1"/>
  <c r="J128" i="91"/>
  <c r="C128" i="91"/>
  <c r="J127" i="91"/>
  <c r="C126" i="91"/>
  <c r="J126" i="91" s="1"/>
  <c r="D125" i="91"/>
  <c r="D124" i="91" s="1"/>
  <c r="C125" i="91"/>
  <c r="G124" i="91"/>
  <c r="F124" i="91"/>
  <c r="E124" i="91"/>
  <c r="C123" i="91"/>
  <c r="J123" i="91" s="1"/>
  <c r="J122" i="91"/>
  <c r="C121" i="91"/>
  <c r="J121" i="91" s="1"/>
  <c r="C120" i="91"/>
  <c r="J120" i="91" s="1"/>
  <c r="C119" i="91"/>
  <c r="J119" i="91" s="1"/>
  <c r="J118" i="91"/>
  <c r="J117" i="91"/>
  <c r="C117" i="91"/>
  <c r="D116" i="91"/>
  <c r="C116" i="91"/>
  <c r="J116" i="91" s="1"/>
  <c r="C115" i="91"/>
  <c r="J115" i="91" s="1"/>
  <c r="J114" i="91"/>
  <c r="C113" i="91"/>
  <c r="J113" i="91" s="1"/>
  <c r="J112" i="91"/>
  <c r="J111" i="91"/>
  <c r="C110" i="91"/>
  <c r="J110" i="91" s="1"/>
  <c r="C109" i="91"/>
  <c r="J109" i="91" s="1"/>
  <c r="C108" i="91"/>
  <c r="J108" i="91" s="1"/>
  <c r="J107" i="91"/>
  <c r="C106" i="91"/>
  <c r="J106" i="91" s="1"/>
  <c r="C105" i="91"/>
  <c r="J105" i="91" s="1"/>
  <c r="C104" i="91"/>
  <c r="J104" i="91" s="1"/>
  <c r="C103" i="91"/>
  <c r="J103" i="91" s="1"/>
  <c r="C102" i="91"/>
  <c r="J102" i="91" s="1"/>
  <c r="J101" i="91"/>
  <c r="J100" i="91"/>
  <c r="C100" i="91"/>
  <c r="I99" i="91"/>
  <c r="I155" i="91" s="1"/>
  <c r="I174" i="91" s="1"/>
  <c r="H99" i="91"/>
  <c r="G99" i="91"/>
  <c r="F99" i="91"/>
  <c r="E99" i="91"/>
  <c r="D99" i="91"/>
  <c r="J98" i="91"/>
  <c r="D98" i="91"/>
  <c r="J97" i="91"/>
  <c r="G96" i="91"/>
  <c r="D96" i="91"/>
  <c r="C96" i="91"/>
  <c r="D95" i="91"/>
  <c r="J95" i="91" s="1"/>
  <c r="C94" i="91"/>
  <c r="C92" i="91" s="1"/>
  <c r="D93" i="91"/>
  <c r="D92" i="91" s="1"/>
  <c r="C93" i="91"/>
  <c r="H92" i="91"/>
  <c r="G92" i="91"/>
  <c r="E92" i="91"/>
  <c r="F91" i="91"/>
  <c r="D91" i="91"/>
  <c r="J91" i="91" s="1"/>
  <c r="J90" i="91"/>
  <c r="D89" i="91"/>
  <c r="J89" i="91" s="1"/>
  <c r="J88" i="91"/>
  <c r="C88" i="91"/>
  <c r="D87" i="91"/>
  <c r="J87" i="91" s="1"/>
  <c r="J86" i="91"/>
  <c r="D86" i="91"/>
  <c r="J85" i="91"/>
  <c r="J84" i="91"/>
  <c r="J83" i="91"/>
  <c r="J82" i="91"/>
  <c r="H81" i="91"/>
  <c r="F81" i="91"/>
  <c r="J81" i="91" s="1"/>
  <c r="C80" i="91"/>
  <c r="J80" i="91" s="1"/>
  <c r="D79" i="91"/>
  <c r="J79" i="91" s="1"/>
  <c r="F78" i="91"/>
  <c r="J78" i="91" s="1"/>
  <c r="J77" i="91"/>
  <c r="J76" i="91"/>
  <c r="D76" i="91"/>
  <c r="D75" i="91"/>
  <c r="J75" i="91" s="1"/>
  <c r="J74" i="91"/>
  <c r="D74" i="91"/>
  <c r="C74" i="91"/>
  <c r="D73" i="91"/>
  <c r="J73" i="91" s="1"/>
  <c r="C72" i="91"/>
  <c r="J72" i="91" s="1"/>
  <c r="C71" i="91"/>
  <c r="D70" i="91"/>
  <c r="J70" i="91" s="1"/>
  <c r="J69" i="91"/>
  <c r="J68" i="91"/>
  <c r="H67" i="91"/>
  <c r="E67" i="91"/>
  <c r="J66" i="91"/>
  <c r="J65" i="91"/>
  <c r="D65" i="91"/>
  <c r="J64" i="91"/>
  <c r="J63" i="91"/>
  <c r="J62" i="91"/>
  <c r="J61" i="91"/>
  <c r="D60" i="91"/>
  <c r="J60" i="91" s="1"/>
  <c r="J59" i="91"/>
  <c r="D59" i="91"/>
  <c r="D58" i="91"/>
  <c r="J58" i="91" s="1"/>
  <c r="C57" i="91"/>
  <c r="J56" i="91"/>
  <c r="D55" i="91"/>
  <c r="J55" i="91" s="1"/>
  <c r="J54" i="91"/>
  <c r="D53" i="91"/>
  <c r="J53" i="91" s="1"/>
  <c r="D52" i="91"/>
  <c r="J52" i="91" s="1"/>
  <c r="C51" i="91"/>
  <c r="J51" i="91" s="1"/>
  <c r="C50" i="91"/>
  <c r="J50" i="91" s="1"/>
  <c r="C49" i="91"/>
  <c r="J49" i="91" s="1"/>
  <c r="C48" i="91"/>
  <c r="J48" i="91" s="1"/>
  <c r="C47" i="91"/>
  <c r="J47" i="91" s="1"/>
  <c r="J46" i="91"/>
  <c r="C45" i="91"/>
  <c r="J45" i="91" s="1"/>
  <c r="J44" i="91"/>
  <c r="C44" i="91"/>
  <c r="C43" i="91"/>
  <c r="J43" i="91" s="1"/>
  <c r="J42" i="91"/>
  <c r="D42" i="91"/>
  <c r="C42" i="91"/>
  <c r="C41" i="91"/>
  <c r="J41" i="91" s="1"/>
  <c r="D40" i="91"/>
  <c r="J40" i="91" s="1"/>
  <c r="C39" i="91"/>
  <c r="J39" i="91" s="1"/>
  <c r="D38" i="91"/>
  <c r="C38" i="91"/>
  <c r="J38" i="91" s="1"/>
  <c r="J37" i="91"/>
  <c r="D37" i="91"/>
  <c r="C37" i="91"/>
  <c r="J36" i="91"/>
  <c r="J35" i="91"/>
  <c r="D35" i="91"/>
  <c r="C35" i="91"/>
  <c r="C34" i="91"/>
  <c r="J34" i="91" s="1"/>
  <c r="D33" i="91"/>
  <c r="D32" i="91" s="1"/>
  <c r="C33" i="91"/>
  <c r="G32" i="91"/>
  <c r="J31" i="91"/>
  <c r="D31" i="91"/>
  <c r="C30" i="91"/>
  <c r="J30" i="91" s="1"/>
  <c r="J29" i="91" s="1"/>
  <c r="D29" i="91"/>
  <c r="D28" i="91"/>
  <c r="C28" i="91"/>
  <c r="J28" i="91" s="1"/>
  <c r="J26" i="91"/>
  <c r="C26" i="91"/>
  <c r="D25" i="91"/>
  <c r="D24" i="91"/>
  <c r="J24" i="91" s="1"/>
  <c r="J23" i="91"/>
  <c r="H22" i="91"/>
  <c r="J21" i="91"/>
  <c r="G20" i="91"/>
  <c r="G155" i="91" s="1"/>
  <c r="G174" i="91" s="1"/>
  <c r="D20" i="91"/>
  <c r="C20" i="91"/>
  <c r="F19" i="91"/>
  <c r="D19" i="91"/>
  <c r="C19" i="91"/>
  <c r="I15" i="91"/>
  <c r="H15" i="91"/>
  <c r="G15" i="91"/>
  <c r="E15" i="91"/>
  <c r="J14" i="91"/>
  <c r="J13" i="91"/>
  <c r="F12" i="91"/>
  <c r="F15" i="91" s="1"/>
  <c r="J11" i="91"/>
  <c r="D10" i="91"/>
  <c r="C10" i="91"/>
  <c r="J10" i="91" s="1"/>
  <c r="D9" i="91"/>
  <c r="J9" i="91" s="1"/>
  <c r="C8" i="91"/>
  <c r="J8" i="91" s="1"/>
  <c r="C33" i="89"/>
  <c r="C149" i="89"/>
  <c r="C137" i="89"/>
  <c r="J137" i="89" s="1"/>
  <c r="C110" i="89"/>
  <c r="C10" i="89"/>
  <c r="I173" i="89"/>
  <c r="F173" i="89"/>
  <c r="E173" i="89"/>
  <c r="C173" i="89"/>
  <c r="J172" i="89"/>
  <c r="J171" i="89"/>
  <c r="D170" i="89"/>
  <c r="J170" i="89" s="1"/>
  <c r="J169" i="89"/>
  <c r="H168" i="89"/>
  <c r="H173" i="89" s="1"/>
  <c r="D168" i="89"/>
  <c r="G167" i="89"/>
  <c r="J167" i="89" s="1"/>
  <c r="J166" i="89"/>
  <c r="G165" i="89"/>
  <c r="J165" i="89" s="1"/>
  <c r="J164" i="89"/>
  <c r="G163" i="89"/>
  <c r="G173" i="89" s="1"/>
  <c r="J162" i="89"/>
  <c r="J161" i="89"/>
  <c r="J160" i="89"/>
  <c r="J159" i="89"/>
  <c r="J158" i="89"/>
  <c r="J157" i="89"/>
  <c r="J156" i="89"/>
  <c r="D154" i="89"/>
  <c r="J154" i="89" s="1"/>
  <c r="D153" i="89"/>
  <c r="J153" i="89" s="1"/>
  <c r="D152" i="89"/>
  <c r="J152" i="89" s="1"/>
  <c r="D151" i="89"/>
  <c r="C151" i="89"/>
  <c r="D150" i="89"/>
  <c r="J150" i="89" s="1"/>
  <c r="J149" i="89"/>
  <c r="G148" i="89"/>
  <c r="D147" i="89"/>
  <c r="J147" i="89" s="1"/>
  <c r="J146" i="89"/>
  <c r="J145" i="89"/>
  <c r="D144" i="89"/>
  <c r="C144" i="89"/>
  <c r="C143" i="89"/>
  <c r="J143" i="89" s="1"/>
  <c r="D142" i="89"/>
  <c r="C142" i="89"/>
  <c r="J141" i="89"/>
  <c r="C140" i="89"/>
  <c r="J140" i="89" s="1"/>
  <c r="J139" i="89"/>
  <c r="D138" i="89"/>
  <c r="C138" i="89"/>
  <c r="D137" i="89"/>
  <c r="D136" i="89"/>
  <c r="C136" i="89"/>
  <c r="D135" i="89"/>
  <c r="J135" i="89" s="1"/>
  <c r="C135" i="89"/>
  <c r="C134" i="89"/>
  <c r="J134" i="89" s="1"/>
  <c r="C133" i="89"/>
  <c r="J133" i="89" s="1"/>
  <c r="J132" i="89"/>
  <c r="D131" i="89"/>
  <c r="J131" i="89" s="1"/>
  <c r="D130" i="89"/>
  <c r="J130" i="89" s="1"/>
  <c r="D129" i="89"/>
  <c r="J129" i="89" s="1"/>
  <c r="C128" i="89"/>
  <c r="J128" i="89" s="1"/>
  <c r="J127" i="89"/>
  <c r="C126" i="89"/>
  <c r="J126" i="89" s="1"/>
  <c r="D125" i="89"/>
  <c r="C125" i="89"/>
  <c r="G124" i="89"/>
  <c r="F124" i="89"/>
  <c r="E124" i="89"/>
  <c r="C123" i="89"/>
  <c r="J123" i="89" s="1"/>
  <c r="J122" i="89"/>
  <c r="C121" i="89"/>
  <c r="J121" i="89" s="1"/>
  <c r="C120" i="89"/>
  <c r="J120" i="89" s="1"/>
  <c r="C119" i="89"/>
  <c r="J119" i="89" s="1"/>
  <c r="J118" i="89"/>
  <c r="C117" i="89"/>
  <c r="J117" i="89" s="1"/>
  <c r="D116" i="89"/>
  <c r="D99" i="89" s="1"/>
  <c r="C116" i="89"/>
  <c r="C115" i="89"/>
  <c r="J115" i="89" s="1"/>
  <c r="J114" i="89"/>
  <c r="C113" i="89"/>
  <c r="J113" i="89" s="1"/>
  <c r="J112" i="89"/>
  <c r="J111" i="89"/>
  <c r="J110" i="89"/>
  <c r="C109" i="89"/>
  <c r="J109" i="89" s="1"/>
  <c r="C108" i="89"/>
  <c r="J108" i="89" s="1"/>
  <c r="J107" i="89"/>
  <c r="C106" i="89"/>
  <c r="J106" i="89" s="1"/>
  <c r="C105" i="89"/>
  <c r="J105" i="89" s="1"/>
  <c r="C104" i="89"/>
  <c r="J104" i="89" s="1"/>
  <c r="C103" i="89"/>
  <c r="J103" i="89" s="1"/>
  <c r="C102" i="89"/>
  <c r="J102" i="89" s="1"/>
  <c r="J101" i="89"/>
  <c r="C100" i="89"/>
  <c r="J100" i="89" s="1"/>
  <c r="I99" i="89"/>
  <c r="I155" i="89" s="1"/>
  <c r="I174" i="89" s="1"/>
  <c r="H99" i="89"/>
  <c r="G99" i="89"/>
  <c r="F99" i="89"/>
  <c r="E99" i="89"/>
  <c r="D98" i="89"/>
  <c r="J98" i="89" s="1"/>
  <c r="J97" i="89"/>
  <c r="G96" i="89"/>
  <c r="G92" i="89" s="1"/>
  <c r="D96" i="89"/>
  <c r="C96" i="89"/>
  <c r="D95" i="89"/>
  <c r="J95" i="89" s="1"/>
  <c r="C94" i="89"/>
  <c r="J94" i="89" s="1"/>
  <c r="D93" i="89"/>
  <c r="C93" i="89"/>
  <c r="H92" i="89"/>
  <c r="E92" i="89"/>
  <c r="F91" i="89"/>
  <c r="D91" i="89"/>
  <c r="J90" i="89"/>
  <c r="D89" i="89"/>
  <c r="J89" i="89" s="1"/>
  <c r="C88" i="89"/>
  <c r="J88" i="89" s="1"/>
  <c r="D87" i="89"/>
  <c r="J87" i="89" s="1"/>
  <c r="D86" i="89"/>
  <c r="J86" i="89" s="1"/>
  <c r="J85" i="89"/>
  <c r="J84" i="89"/>
  <c r="J83" i="89"/>
  <c r="J82" i="89"/>
  <c r="H81" i="89"/>
  <c r="H67" i="89" s="1"/>
  <c r="F81" i="89"/>
  <c r="C80" i="89"/>
  <c r="J80" i="89" s="1"/>
  <c r="D79" i="89"/>
  <c r="J79" i="89" s="1"/>
  <c r="F78" i="89"/>
  <c r="J78" i="89" s="1"/>
  <c r="J77" i="89"/>
  <c r="D76" i="89"/>
  <c r="J76" i="89" s="1"/>
  <c r="D75" i="89"/>
  <c r="J75" i="89" s="1"/>
  <c r="D74" i="89"/>
  <c r="C74" i="89"/>
  <c r="D73" i="89"/>
  <c r="J73" i="89" s="1"/>
  <c r="C72" i="89"/>
  <c r="J72" i="89" s="1"/>
  <c r="C71" i="89"/>
  <c r="D70" i="89"/>
  <c r="J70" i="89" s="1"/>
  <c r="J69" i="89"/>
  <c r="J68" i="89"/>
  <c r="F67" i="89"/>
  <c r="E67" i="89"/>
  <c r="J66" i="89"/>
  <c r="D65" i="89"/>
  <c r="J65" i="89" s="1"/>
  <c r="J64" i="89"/>
  <c r="J63" i="89"/>
  <c r="J62" i="89"/>
  <c r="J61" i="89"/>
  <c r="D60" i="89"/>
  <c r="J60" i="89" s="1"/>
  <c r="D59" i="89"/>
  <c r="J59" i="89" s="1"/>
  <c r="D58" i="89"/>
  <c r="J58" i="89" s="1"/>
  <c r="C57" i="89"/>
  <c r="J56" i="89"/>
  <c r="D55" i="89"/>
  <c r="J55" i="89" s="1"/>
  <c r="J54" i="89"/>
  <c r="D53" i="89"/>
  <c r="J53" i="89" s="1"/>
  <c r="D52" i="89"/>
  <c r="J52" i="89" s="1"/>
  <c r="C51" i="89"/>
  <c r="J51" i="89" s="1"/>
  <c r="C50" i="89"/>
  <c r="J50" i="89" s="1"/>
  <c r="C49" i="89"/>
  <c r="J49" i="89" s="1"/>
  <c r="C48" i="89"/>
  <c r="J48" i="89" s="1"/>
  <c r="C47" i="89"/>
  <c r="J47" i="89" s="1"/>
  <c r="J46" i="89"/>
  <c r="C45" i="89"/>
  <c r="J45" i="89" s="1"/>
  <c r="C44" i="89"/>
  <c r="J44" i="89" s="1"/>
  <c r="C43" i="89"/>
  <c r="J43" i="89" s="1"/>
  <c r="D42" i="89"/>
  <c r="C42" i="89"/>
  <c r="C41" i="89"/>
  <c r="J41" i="89" s="1"/>
  <c r="D40" i="89"/>
  <c r="J40" i="89" s="1"/>
  <c r="C39" i="89"/>
  <c r="J39" i="89" s="1"/>
  <c r="D38" i="89"/>
  <c r="J38" i="89" s="1"/>
  <c r="C38" i="89"/>
  <c r="D37" i="89"/>
  <c r="J37" i="89" s="1"/>
  <c r="C37" i="89"/>
  <c r="J36" i="89"/>
  <c r="D35" i="89"/>
  <c r="C35" i="89"/>
  <c r="C34" i="89"/>
  <c r="J34" i="89" s="1"/>
  <c r="D33" i="89"/>
  <c r="G32" i="89"/>
  <c r="D31" i="89"/>
  <c r="J31" i="89" s="1"/>
  <c r="C30" i="89"/>
  <c r="J30" i="89" s="1"/>
  <c r="D28" i="89"/>
  <c r="C28" i="89"/>
  <c r="C27" i="89"/>
  <c r="J27" i="89" s="1"/>
  <c r="C26" i="89"/>
  <c r="J26" i="89" s="1"/>
  <c r="D25" i="89"/>
  <c r="J25" i="89" s="1"/>
  <c r="C25" i="89"/>
  <c r="D24" i="89"/>
  <c r="J24" i="89" s="1"/>
  <c r="J23" i="89"/>
  <c r="H22" i="89"/>
  <c r="J21" i="89"/>
  <c r="G20" i="89"/>
  <c r="D20" i="89"/>
  <c r="C20" i="89"/>
  <c r="F19" i="89"/>
  <c r="D19" i="89"/>
  <c r="C19" i="89"/>
  <c r="J19" i="89" s="1"/>
  <c r="I15" i="89"/>
  <c r="H15" i="89"/>
  <c r="G15" i="89"/>
  <c r="E15" i="89"/>
  <c r="J14" i="89"/>
  <c r="J13" i="89"/>
  <c r="F12" i="89"/>
  <c r="F15" i="89" s="1"/>
  <c r="J11" i="89"/>
  <c r="D10" i="89"/>
  <c r="D9" i="89"/>
  <c r="C8" i="89"/>
  <c r="J8" i="89" s="1"/>
  <c r="D19" i="87"/>
  <c r="D138" i="87"/>
  <c r="D137" i="87"/>
  <c r="D136" i="87"/>
  <c r="D129" i="87"/>
  <c r="D130" i="87"/>
  <c r="D96" i="87"/>
  <c r="D95" i="87"/>
  <c r="D89" i="87"/>
  <c r="D42" i="87"/>
  <c r="D35" i="87"/>
  <c r="D153" i="87"/>
  <c r="D154" i="87"/>
  <c r="J57" i="91" l="1"/>
  <c r="J20" i="91"/>
  <c r="C29" i="91"/>
  <c r="E155" i="91"/>
  <c r="E174" i="91" s="1"/>
  <c r="J93" i="91"/>
  <c r="J96" i="91"/>
  <c r="J125" i="91"/>
  <c r="J137" i="91"/>
  <c r="J25" i="91"/>
  <c r="J22" i="93"/>
  <c r="J28" i="93"/>
  <c r="J37" i="93"/>
  <c r="J32" i="93" s="1"/>
  <c r="D57" i="93"/>
  <c r="C67" i="89"/>
  <c r="J33" i="91"/>
  <c r="H155" i="91"/>
  <c r="H174" i="91" s="1"/>
  <c r="C67" i="91"/>
  <c r="J29" i="93"/>
  <c r="J57" i="93"/>
  <c r="J129" i="93"/>
  <c r="J124" i="93" s="1"/>
  <c r="J144" i="91"/>
  <c r="J168" i="91"/>
  <c r="J96" i="93"/>
  <c r="C148" i="93"/>
  <c r="J20" i="89"/>
  <c r="C92" i="89"/>
  <c r="D22" i="91"/>
  <c r="D57" i="91"/>
  <c r="J138" i="91"/>
  <c r="G155" i="93"/>
  <c r="G174" i="93" s="1"/>
  <c r="J25" i="93"/>
  <c r="D29" i="93"/>
  <c r="J42" i="93"/>
  <c r="D92" i="93"/>
  <c r="J116" i="93"/>
  <c r="D148" i="93"/>
  <c r="J7" i="93"/>
  <c r="C15" i="93"/>
  <c r="J99" i="93"/>
  <c r="J67" i="93"/>
  <c r="J12" i="93"/>
  <c r="D15" i="93"/>
  <c r="C32" i="93"/>
  <c r="F67" i="93"/>
  <c r="F155" i="93" s="1"/>
  <c r="F174" i="93" s="1"/>
  <c r="J94" i="93"/>
  <c r="J92" i="93" s="1"/>
  <c r="C124" i="93"/>
  <c r="J150" i="93"/>
  <c r="J148" i="93" s="1"/>
  <c r="J168" i="93"/>
  <c r="J19" i="93"/>
  <c r="D67" i="93"/>
  <c r="C99" i="93"/>
  <c r="J163" i="93"/>
  <c r="J173" i="93" s="1"/>
  <c r="J22" i="91"/>
  <c r="D155" i="91"/>
  <c r="D174" i="91" s="1"/>
  <c r="J32" i="91"/>
  <c r="J99" i="91"/>
  <c r="J12" i="91"/>
  <c r="D15" i="91"/>
  <c r="C22" i="91"/>
  <c r="C7" i="91" s="1"/>
  <c r="C32" i="91"/>
  <c r="C155" i="91" s="1"/>
  <c r="C174" i="91" s="1"/>
  <c r="F67" i="91"/>
  <c r="F155" i="91" s="1"/>
  <c r="F174" i="91" s="1"/>
  <c r="J71" i="91"/>
  <c r="J67" i="91" s="1"/>
  <c r="J94" i="91"/>
  <c r="J92" i="91" s="1"/>
  <c r="C124" i="91"/>
  <c r="J150" i="91"/>
  <c r="J148" i="91" s="1"/>
  <c r="J19" i="91"/>
  <c r="D67" i="91"/>
  <c r="C99" i="91"/>
  <c r="J163" i="91"/>
  <c r="J173" i="91" s="1"/>
  <c r="C148" i="89"/>
  <c r="D15" i="89"/>
  <c r="C32" i="89"/>
  <c r="H155" i="89"/>
  <c r="H174" i="89" s="1"/>
  <c r="D92" i="89"/>
  <c r="J136" i="89"/>
  <c r="J142" i="89"/>
  <c r="J96" i="89"/>
  <c r="D22" i="89"/>
  <c r="C22" i="89"/>
  <c r="J42" i="89"/>
  <c r="J91" i="89"/>
  <c r="J125" i="89"/>
  <c r="J124" i="89" s="1"/>
  <c r="D173" i="89"/>
  <c r="J10" i="89"/>
  <c r="J9" i="89"/>
  <c r="F155" i="89"/>
  <c r="F174" i="89" s="1"/>
  <c r="G155" i="89"/>
  <c r="G174" i="89" s="1"/>
  <c r="J28" i="89"/>
  <c r="D57" i="89"/>
  <c r="E155" i="89"/>
  <c r="E174" i="89" s="1"/>
  <c r="J71" i="89"/>
  <c r="J81" i="89"/>
  <c r="J93" i="89"/>
  <c r="J92" i="89" s="1"/>
  <c r="J116" i="89"/>
  <c r="J99" i="89" s="1"/>
  <c r="D124" i="89"/>
  <c r="J144" i="89"/>
  <c r="J151" i="89"/>
  <c r="J148" i="89" s="1"/>
  <c r="J163" i="89"/>
  <c r="D29" i="89"/>
  <c r="D32" i="89"/>
  <c r="J33" i="89"/>
  <c r="D67" i="89"/>
  <c r="C124" i="89"/>
  <c r="C29" i="89"/>
  <c r="J35" i="89"/>
  <c r="J74" i="89"/>
  <c r="J67" i="89" s="1"/>
  <c r="C99" i="89"/>
  <c r="J138" i="89"/>
  <c r="D148" i="89"/>
  <c r="J29" i="89"/>
  <c r="J22" i="89"/>
  <c r="J57" i="89"/>
  <c r="J12" i="89"/>
  <c r="J168" i="89"/>
  <c r="C120" i="87"/>
  <c r="J120" i="87" s="1"/>
  <c r="C119" i="87"/>
  <c r="C149" i="87"/>
  <c r="C140" i="87"/>
  <c r="J140" i="87" s="1"/>
  <c r="C134" i="87"/>
  <c r="J134" i="87" s="1"/>
  <c r="C133" i="87"/>
  <c r="J133" i="87" s="1"/>
  <c r="C125" i="87"/>
  <c r="C113" i="87"/>
  <c r="J113" i="87" s="1"/>
  <c r="C110" i="87"/>
  <c r="C108" i="87"/>
  <c r="J108" i="87" s="1"/>
  <c r="C106" i="87"/>
  <c r="J106" i="87" s="1"/>
  <c r="C104" i="87"/>
  <c r="C102" i="87"/>
  <c r="J102" i="87" s="1"/>
  <c r="C88" i="87"/>
  <c r="J88" i="87" s="1"/>
  <c r="C80" i="87"/>
  <c r="J80" i="87" s="1"/>
  <c r="C72" i="87"/>
  <c r="J72" i="87" s="1"/>
  <c r="C71" i="87"/>
  <c r="D52" i="87"/>
  <c r="J52" i="87" s="1"/>
  <c r="C51" i="87"/>
  <c r="C49" i="87"/>
  <c r="J49" i="87" s="1"/>
  <c r="C48" i="87"/>
  <c r="J48" i="87" s="1"/>
  <c r="C45" i="87"/>
  <c r="J45" i="87" s="1"/>
  <c r="C44" i="87"/>
  <c r="J44" i="87" s="1"/>
  <c r="C43" i="87"/>
  <c r="J43" i="87" s="1"/>
  <c r="C42" i="87"/>
  <c r="J42" i="87" s="1"/>
  <c r="C41" i="87"/>
  <c r="J41" i="87" s="1"/>
  <c r="C39" i="87"/>
  <c r="J39" i="87" s="1"/>
  <c r="C38" i="87"/>
  <c r="C123" i="87"/>
  <c r="J123" i="87" s="1"/>
  <c r="D170" i="87"/>
  <c r="J170" i="87"/>
  <c r="D168" i="87"/>
  <c r="C136" i="87"/>
  <c r="J136" i="87" s="1"/>
  <c r="C135" i="87"/>
  <c r="C8" i="87"/>
  <c r="J8" i="87" s="1"/>
  <c r="I173" i="87"/>
  <c r="F173" i="87"/>
  <c r="E173" i="87"/>
  <c r="C173" i="87"/>
  <c r="J172" i="87"/>
  <c r="J171" i="87"/>
  <c r="J169" i="87"/>
  <c r="H168" i="87"/>
  <c r="H173" i="87" s="1"/>
  <c r="G167" i="87"/>
  <c r="J167" i="87" s="1"/>
  <c r="J166" i="87"/>
  <c r="G165" i="87"/>
  <c r="J165" i="87" s="1"/>
  <c r="J164" i="87"/>
  <c r="G163" i="87"/>
  <c r="J162" i="87"/>
  <c r="J161" i="87"/>
  <c r="J160" i="87"/>
  <c r="J159" i="87"/>
  <c r="J158" i="87"/>
  <c r="J157" i="87"/>
  <c r="J156" i="87"/>
  <c r="J154" i="87"/>
  <c r="J153" i="87"/>
  <c r="D152" i="87"/>
  <c r="J152" i="87" s="1"/>
  <c r="D151" i="87"/>
  <c r="C151" i="87"/>
  <c r="J151" i="87" s="1"/>
  <c r="D150" i="87"/>
  <c r="G148" i="87"/>
  <c r="D147" i="87"/>
  <c r="J147" i="87" s="1"/>
  <c r="J146" i="87"/>
  <c r="J145" i="87"/>
  <c r="D144" i="87"/>
  <c r="C144" i="87"/>
  <c r="C143" i="87"/>
  <c r="J143" i="87" s="1"/>
  <c r="D142" i="87"/>
  <c r="C142" i="87"/>
  <c r="J142" i="87" s="1"/>
  <c r="J141" i="87"/>
  <c r="J139" i="87"/>
  <c r="C138" i="87"/>
  <c r="J138" i="87" s="1"/>
  <c r="C137" i="87"/>
  <c r="J137" i="87" s="1"/>
  <c r="D135" i="87"/>
  <c r="J132" i="87"/>
  <c r="D131" i="87"/>
  <c r="J131" i="87" s="1"/>
  <c r="J130" i="87"/>
  <c r="J129" i="87"/>
  <c r="C128" i="87"/>
  <c r="J128" i="87" s="1"/>
  <c r="J127" i="87"/>
  <c r="C126" i="87"/>
  <c r="J126" i="87" s="1"/>
  <c r="D125" i="87"/>
  <c r="G124" i="87"/>
  <c r="F124" i="87"/>
  <c r="E124" i="87"/>
  <c r="J122" i="87"/>
  <c r="C121" i="87"/>
  <c r="J121" i="87" s="1"/>
  <c r="J119" i="87"/>
  <c r="J118" i="87"/>
  <c r="C117" i="87"/>
  <c r="J117" i="87" s="1"/>
  <c r="J116" i="87"/>
  <c r="D116" i="87"/>
  <c r="C116" i="87"/>
  <c r="C115" i="87"/>
  <c r="J115" i="87" s="1"/>
  <c r="J114" i="87"/>
  <c r="J112" i="87"/>
  <c r="J111" i="87"/>
  <c r="J110" i="87"/>
  <c r="J109" i="87"/>
  <c r="C109" i="87"/>
  <c r="J107" i="87"/>
  <c r="C105" i="87"/>
  <c r="J105" i="87" s="1"/>
  <c r="C103" i="87"/>
  <c r="J103" i="87" s="1"/>
  <c r="J101" i="87"/>
  <c r="C100" i="87"/>
  <c r="J100" i="87" s="1"/>
  <c r="I99" i="87"/>
  <c r="I155" i="87" s="1"/>
  <c r="H99" i="87"/>
  <c r="G99" i="87"/>
  <c r="F99" i="87"/>
  <c r="E99" i="87"/>
  <c r="D99" i="87"/>
  <c r="D98" i="87"/>
  <c r="J98" i="87" s="1"/>
  <c r="J97" i="87"/>
  <c r="G96" i="87"/>
  <c r="C96" i="87"/>
  <c r="J96" i="87" s="1"/>
  <c r="J95" i="87"/>
  <c r="C94" i="87"/>
  <c r="J94" i="87" s="1"/>
  <c r="J93" i="87"/>
  <c r="D93" i="87"/>
  <c r="D92" i="87" s="1"/>
  <c r="C93" i="87"/>
  <c r="H92" i="87"/>
  <c r="G92" i="87"/>
  <c r="E92" i="87"/>
  <c r="F91" i="87"/>
  <c r="D91" i="87"/>
  <c r="J90" i="87"/>
  <c r="J89" i="87"/>
  <c r="D87" i="87"/>
  <c r="J87" i="87" s="1"/>
  <c r="D86" i="87"/>
  <c r="J86" i="87" s="1"/>
  <c r="J85" i="87"/>
  <c r="J84" i="87"/>
  <c r="J83" i="87"/>
  <c r="J82" i="87"/>
  <c r="H81" i="87"/>
  <c r="F81" i="87"/>
  <c r="D79" i="87"/>
  <c r="J79" i="87" s="1"/>
  <c r="J78" i="87"/>
  <c r="F78" i="87"/>
  <c r="J77" i="87"/>
  <c r="D76" i="87"/>
  <c r="J76" i="87" s="1"/>
  <c r="D75" i="87"/>
  <c r="J75" i="87" s="1"/>
  <c r="D74" i="87"/>
  <c r="C74" i="87"/>
  <c r="J74" i="87" s="1"/>
  <c r="D73" i="87"/>
  <c r="J73" i="87" s="1"/>
  <c r="D70" i="87"/>
  <c r="J70" i="87" s="1"/>
  <c r="J69" i="87"/>
  <c r="J68" i="87"/>
  <c r="H67" i="87"/>
  <c r="E67" i="87"/>
  <c r="E155" i="87" s="1"/>
  <c r="E174" i="87" s="1"/>
  <c r="J66" i="87"/>
  <c r="D65" i="87"/>
  <c r="J65" i="87" s="1"/>
  <c r="J64" i="87"/>
  <c r="J63" i="87"/>
  <c r="J62" i="87"/>
  <c r="J61" i="87"/>
  <c r="J60" i="87"/>
  <c r="D60" i="87"/>
  <c r="D59" i="87"/>
  <c r="J59" i="87" s="1"/>
  <c r="J58" i="87"/>
  <c r="D58" i="87"/>
  <c r="C57" i="87"/>
  <c r="J56" i="87"/>
  <c r="J55" i="87"/>
  <c r="D55" i="87"/>
  <c r="J54" i="87"/>
  <c r="D53" i="87"/>
  <c r="J53" i="87" s="1"/>
  <c r="J51" i="87"/>
  <c r="C50" i="87"/>
  <c r="J50" i="87" s="1"/>
  <c r="C47" i="87"/>
  <c r="J47" i="87" s="1"/>
  <c r="J46" i="87"/>
  <c r="D40" i="87"/>
  <c r="J40" i="87" s="1"/>
  <c r="D38" i="87"/>
  <c r="D37" i="87"/>
  <c r="J37" i="87" s="1"/>
  <c r="C37" i="87"/>
  <c r="J36" i="87"/>
  <c r="C35" i="87"/>
  <c r="J35" i="87" s="1"/>
  <c r="C34" i="87"/>
  <c r="J34" i="87" s="1"/>
  <c r="D33" i="87"/>
  <c r="C33" i="87"/>
  <c r="G32" i="87"/>
  <c r="D31" i="87"/>
  <c r="J31" i="87" s="1"/>
  <c r="C30" i="87"/>
  <c r="J30" i="87" s="1"/>
  <c r="D28" i="87"/>
  <c r="C28" i="87"/>
  <c r="J28" i="87" s="1"/>
  <c r="C27" i="87"/>
  <c r="J27" i="87" s="1"/>
  <c r="C26" i="87"/>
  <c r="J26" i="87" s="1"/>
  <c r="D25" i="87"/>
  <c r="C25" i="87"/>
  <c r="J25" i="87" s="1"/>
  <c r="J24" i="87"/>
  <c r="D24" i="87"/>
  <c r="J23" i="87"/>
  <c r="H22" i="87"/>
  <c r="D22" i="87"/>
  <c r="J21" i="87"/>
  <c r="G20" i="87"/>
  <c r="D20" i="87"/>
  <c r="C20" i="87"/>
  <c r="F19" i="87"/>
  <c r="C19" i="87"/>
  <c r="J19" i="87" s="1"/>
  <c r="I15" i="87"/>
  <c r="H15" i="87"/>
  <c r="G15" i="87"/>
  <c r="E15" i="87"/>
  <c r="J14" i="87"/>
  <c r="J13" i="87"/>
  <c r="F12" i="87"/>
  <c r="F15" i="87" s="1"/>
  <c r="J11" i="87"/>
  <c r="D10" i="87"/>
  <c r="C10" i="87"/>
  <c r="D9" i="87"/>
  <c r="D70" i="85"/>
  <c r="D98" i="85"/>
  <c r="J98" i="85" s="1"/>
  <c r="D74" i="85"/>
  <c r="D73" i="85"/>
  <c r="D60" i="85"/>
  <c r="D28" i="85"/>
  <c r="D58" i="85"/>
  <c r="D31" i="85"/>
  <c r="J31" i="85" s="1"/>
  <c r="D25" i="85"/>
  <c r="D24" i="85"/>
  <c r="D20" i="85"/>
  <c r="D86" i="85"/>
  <c r="D55" i="85"/>
  <c r="J55" i="85" s="1"/>
  <c r="D38" i="85"/>
  <c r="D135" i="85"/>
  <c r="C28" i="85"/>
  <c r="C26" i="85"/>
  <c r="J26" i="85" s="1"/>
  <c r="C30" i="85"/>
  <c r="C48" i="85"/>
  <c r="J48" i="85" s="1"/>
  <c r="C50" i="85"/>
  <c r="J50" i="85" s="1"/>
  <c r="C106" i="85"/>
  <c r="J106" i="85" s="1"/>
  <c r="C51" i="85"/>
  <c r="J51" i="85" s="1"/>
  <c r="C143" i="85"/>
  <c r="J143" i="85" s="1"/>
  <c r="C149" i="85"/>
  <c r="J149" i="85" s="1"/>
  <c r="D147" i="85"/>
  <c r="D152" i="85"/>
  <c r="J152" i="85" s="1"/>
  <c r="C133" i="85"/>
  <c r="C125" i="85"/>
  <c r="C123" i="85"/>
  <c r="J123" i="85" s="1"/>
  <c r="C121" i="85"/>
  <c r="C119" i="85"/>
  <c r="J119" i="85" s="1"/>
  <c r="C116" i="85"/>
  <c r="C104" i="85"/>
  <c r="J104" i="85" s="1"/>
  <c r="C105" i="85"/>
  <c r="J105" i="85" s="1"/>
  <c r="C103" i="85"/>
  <c r="J103" i="85" s="1"/>
  <c r="C109" i="85"/>
  <c r="J109" i="85" s="1"/>
  <c r="C10" i="85"/>
  <c r="C102" i="85"/>
  <c r="C100" i="85"/>
  <c r="C88" i="85"/>
  <c r="J88" i="85" s="1"/>
  <c r="C110" i="85"/>
  <c r="J110" i="85" s="1"/>
  <c r="J100" i="85"/>
  <c r="C96" i="85"/>
  <c r="C74" i="85"/>
  <c r="C47" i="85"/>
  <c r="J47" i="85" s="1"/>
  <c r="C45" i="85"/>
  <c r="J45" i="85" s="1"/>
  <c r="C44" i="85"/>
  <c r="J44" i="85" s="1"/>
  <c r="C43" i="85"/>
  <c r="C42" i="85"/>
  <c r="C41" i="85"/>
  <c r="J41" i="85" s="1"/>
  <c r="C39" i="85"/>
  <c r="C38" i="85"/>
  <c r="C33" i="85"/>
  <c r="C135" i="85"/>
  <c r="C136" i="85"/>
  <c r="J136" i="85" s="1"/>
  <c r="C137" i="85"/>
  <c r="J137" i="85" s="1"/>
  <c r="C37" i="85"/>
  <c r="C35" i="85"/>
  <c r="C34" i="85"/>
  <c r="J34" i="85" s="1"/>
  <c r="I173" i="85"/>
  <c r="F173" i="85"/>
  <c r="E173" i="85"/>
  <c r="D173" i="85"/>
  <c r="C173" i="85"/>
  <c r="J172" i="85"/>
  <c r="J171" i="85"/>
  <c r="J170" i="85"/>
  <c r="J169" i="85"/>
  <c r="H168" i="85"/>
  <c r="H173" i="85" s="1"/>
  <c r="G167" i="85"/>
  <c r="J167" i="85" s="1"/>
  <c r="J166" i="85"/>
  <c r="G165" i="85"/>
  <c r="J165" i="85" s="1"/>
  <c r="J164" i="85"/>
  <c r="G163" i="85"/>
  <c r="G173" i="85" s="1"/>
  <c r="J162" i="85"/>
  <c r="J161" i="85"/>
  <c r="J160" i="85"/>
  <c r="J159" i="85"/>
  <c r="J158" i="85"/>
  <c r="J157" i="85"/>
  <c r="J156" i="85"/>
  <c r="J154" i="85"/>
  <c r="D153" i="85"/>
  <c r="J153" i="85" s="1"/>
  <c r="D151" i="85"/>
  <c r="J151" i="85" s="1"/>
  <c r="C151" i="85"/>
  <c r="J150" i="85"/>
  <c r="D150" i="85"/>
  <c r="G148" i="85"/>
  <c r="J147" i="85"/>
  <c r="J146" i="85"/>
  <c r="J145" i="85"/>
  <c r="D144" i="85"/>
  <c r="C144" i="85"/>
  <c r="D142" i="85"/>
  <c r="J142" i="85" s="1"/>
  <c r="C142" i="85"/>
  <c r="J141" i="85"/>
  <c r="C140" i="85"/>
  <c r="J140" i="85" s="1"/>
  <c r="J139" i="85"/>
  <c r="C138" i="85"/>
  <c r="J138" i="85" s="1"/>
  <c r="J134" i="85"/>
  <c r="J133" i="85"/>
  <c r="J132" i="85"/>
  <c r="D131" i="85"/>
  <c r="J131" i="85" s="1"/>
  <c r="D130" i="85"/>
  <c r="J130" i="85" s="1"/>
  <c r="J129" i="85"/>
  <c r="C128" i="85"/>
  <c r="J128" i="85" s="1"/>
  <c r="J127" i="85"/>
  <c r="C126" i="85"/>
  <c r="D125" i="85"/>
  <c r="G124" i="85"/>
  <c r="F124" i="85"/>
  <c r="E124" i="85"/>
  <c r="J122" i="85"/>
  <c r="J121" i="85"/>
  <c r="C120" i="85"/>
  <c r="J120" i="85" s="1"/>
  <c r="J118" i="85"/>
  <c r="C117" i="85"/>
  <c r="J117" i="85" s="1"/>
  <c r="D116" i="85"/>
  <c r="C115" i="85"/>
  <c r="J115" i="85" s="1"/>
  <c r="J114" i="85"/>
  <c r="C113" i="85"/>
  <c r="J113" i="85" s="1"/>
  <c r="J112" i="85"/>
  <c r="J111" i="85"/>
  <c r="C108" i="85"/>
  <c r="J108" i="85" s="1"/>
  <c r="J107" i="85"/>
  <c r="J101" i="85"/>
  <c r="I99" i="85"/>
  <c r="I155" i="85" s="1"/>
  <c r="I174" i="85" s="1"/>
  <c r="H99" i="85"/>
  <c r="G99" i="85"/>
  <c r="F99" i="85"/>
  <c r="E99" i="85"/>
  <c r="D99" i="85"/>
  <c r="J97" i="85"/>
  <c r="G96" i="85"/>
  <c r="D96" i="85"/>
  <c r="D95" i="85"/>
  <c r="J95" i="85" s="1"/>
  <c r="C94" i="85"/>
  <c r="J94" i="85" s="1"/>
  <c r="D93" i="85"/>
  <c r="C93" i="85"/>
  <c r="H92" i="85"/>
  <c r="G92" i="85"/>
  <c r="E92" i="85"/>
  <c r="F91" i="85"/>
  <c r="D91" i="85"/>
  <c r="J90" i="85"/>
  <c r="D89" i="85"/>
  <c r="J89" i="85" s="1"/>
  <c r="D87" i="85"/>
  <c r="J87" i="85" s="1"/>
  <c r="J86" i="85"/>
  <c r="J85" i="85"/>
  <c r="J84" i="85"/>
  <c r="J83" i="85"/>
  <c r="J82" i="85"/>
  <c r="H81" i="85"/>
  <c r="F81" i="85"/>
  <c r="J81" i="85" s="1"/>
  <c r="C80" i="85"/>
  <c r="J80" i="85" s="1"/>
  <c r="D79" i="85"/>
  <c r="J79" i="85" s="1"/>
  <c r="F78" i="85"/>
  <c r="J78" i="85" s="1"/>
  <c r="J77" i="85"/>
  <c r="J76" i="85"/>
  <c r="D76" i="85"/>
  <c r="D75" i="85"/>
  <c r="J75" i="85" s="1"/>
  <c r="J73" i="85"/>
  <c r="C72" i="85"/>
  <c r="J72" i="85" s="1"/>
  <c r="J71" i="85"/>
  <c r="J70" i="85"/>
  <c r="J69" i="85"/>
  <c r="J68" i="85"/>
  <c r="H67" i="85"/>
  <c r="E67" i="85"/>
  <c r="E155" i="85" s="1"/>
  <c r="E174" i="85" s="1"/>
  <c r="J66" i="85"/>
  <c r="D65" i="85"/>
  <c r="J65" i="85" s="1"/>
  <c r="J64" i="85"/>
  <c r="J63" i="85"/>
  <c r="J62" i="85"/>
  <c r="J61" i="85"/>
  <c r="J60" i="85"/>
  <c r="D59" i="85"/>
  <c r="J59" i="85" s="1"/>
  <c r="J58" i="85"/>
  <c r="C57" i="85"/>
  <c r="J56" i="85"/>
  <c r="J54" i="85"/>
  <c r="D53" i="85"/>
  <c r="J53" i="85" s="1"/>
  <c r="J52" i="85"/>
  <c r="C49" i="85"/>
  <c r="J49" i="85" s="1"/>
  <c r="J46" i="85"/>
  <c r="J43" i="85"/>
  <c r="D42" i="85"/>
  <c r="D40" i="85"/>
  <c r="J40" i="85" s="1"/>
  <c r="J39" i="85"/>
  <c r="J38" i="85"/>
  <c r="D37" i="85"/>
  <c r="J37" i="85" s="1"/>
  <c r="J36" i="85"/>
  <c r="D35" i="85"/>
  <c r="D33" i="85"/>
  <c r="G32" i="85"/>
  <c r="J30" i="85"/>
  <c r="C29" i="85"/>
  <c r="C27" i="85"/>
  <c r="J27" i="85" s="1"/>
  <c r="C25" i="85"/>
  <c r="J25" i="85" s="1"/>
  <c r="J24" i="85"/>
  <c r="J23" i="85"/>
  <c r="H22" i="85"/>
  <c r="J21" i="85"/>
  <c r="G20" i="85"/>
  <c r="C20" i="85"/>
  <c r="F19" i="85"/>
  <c r="D19" i="85"/>
  <c r="C19" i="85"/>
  <c r="J19" i="85" s="1"/>
  <c r="I15" i="85"/>
  <c r="H15" i="85"/>
  <c r="G15" i="85"/>
  <c r="F15" i="85"/>
  <c r="E15" i="85"/>
  <c r="J14" i="85"/>
  <c r="J13" i="85"/>
  <c r="J12" i="85"/>
  <c r="F12" i="85"/>
  <c r="J11" i="85"/>
  <c r="D10" i="85"/>
  <c r="D15" i="85" s="1"/>
  <c r="J9" i="85"/>
  <c r="D9" i="85"/>
  <c r="C8" i="85"/>
  <c r="J8" i="85" s="1"/>
  <c r="D10" i="83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4" i="83"/>
  <c r="C133" i="83"/>
  <c r="J133" i="83" s="1"/>
  <c r="J132" i="83"/>
  <c r="D131" i="83"/>
  <c r="J131" i="83" s="1"/>
  <c r="D130" i="83"/>
  <c r="J130" i="83" s="1"/>
  <c r="J129" i="83"/>
  <c r="C128" i="83"/>
  <c r="J128" i="83" s="1"/>
  <c r="J127" i="83"/>
  <c r="C126" i="83"/>
  <c r="J126" i="83" s="1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C117" i="83"/>
  <c r="J117" i="83" s="1"/>
  <c r="D116" i="83"/>
  <c r="D99" i="83" s="1"/>
  <c r="C116" i="83"/>
  <c r="C115" i="83"/>
  <c r="J115" i="83" s="1"/>
  <c r="J114" i="83"/>
  <c r="C113" i="83"/>
  <c r="J113" i="83" s="1"/>
  <c r="J112" i="83"/>
  <c r="J111" i="83"/>
  <c r="J110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C45" i="83"/>
  <c r="J45" i="83" s="1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4" i="83"/>
  <c r="J23" i="83"/>
  <c r="H22" i="83"/>
  <c r="J21" i="83"/>
  <c r="G20" i="83"/>
  <c r="C20" i="83"/>
  <c r="F19" i="83"/>
  <c r="D19" i="83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J164" i="81" s="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H155" i="85" l="1"/>
  <c r="H174" i="85" s="1"/>
  <c r="J93" i="85"/>
  <c r="J28" i="85"/>
  <c r="D15" i="87"/>
  <c r="D57" i="87"/>
  <c r="F67" i="87"/>
  <c r="C92" i="87"/>
  <c r="J19" i="83"/>
  <c r="J25" i="83"/>
  <c r="C67" i="83"/>
  <c r="J135" i="83"/>
  <c r="J151" i="83"/>
  <c r="J10" i="87"/>
  <c r="J57" i="87"/>
  <c r="J144" i="87"/>
  <c r="J38" i="87"/>
  <c r="J124" i="91"/>
  <c r="C155" i="93"/>
  <c r="C174" i="93" s="1"/>
  <c r="D57" i="83"/>
  <c r="J91" i="85"/>
  <c r="G155" i="87"/>
  <c r="D124" i="87"/>
  <c r="D148" i="87"/>
  <c r="D155" i="93"/>
  <c r="D174" i="93" s="1"/>
  <c r="J15" i="93"/>
  <c r="J155" i="93"/>
  <c r="J174" i="93" s="1"/>
  <c r="J7" i="91"/>
  <c r="J15" i="91" s="1"/>
  <c r="C15" i="91"/>
  <c r="J155" i="91"/>
  <c r="J174" i="91" s="1"/>
  <c r="C7" i="89"/>
  <c r="J7" i="89" s="1"/>
  <c r="J15" i="89" s="1"/>
  <c r="D155" i="89"/>
  <c r="D174" i="89" s="1"/>
  <c r="J32" i="89"/>
  <c r="J155" i="89" s="1"/>
  <c r="C15" i="89"/>
  <c r="C155" i="89"/>
  <c r="C174" i="89" s="1"/>
  <c r="J173" i="89"/>
  <c r="J20" i="87"/>
  <c r="J91" i="87"/>
  <c r="C22" i="87"/>
  <c r="D29" i="87"/>
  <c r="J33" i="87"/>
  <c r="H155" i="87"/>
  <c r="H174" i="87" s="1"/>
  <c r="I174" i="87"/>
  <c r="G173" i="87"/>
  <c r="G174" i="87" s="1"/>
  <c r="J29" i="87"/>
  <c r="J12" i="87"/>
  <c r="F155" i="87"/>
  <c r="F174" i="87" s="1"/>
  <c r="J22" i="87"/>
  <c r="J81" i="87"/>
  <c r="J135" i="87"/>
  <c r="J125" i="87"/>
  <c r="J124" i="87" s="1"/>
  <c r="C148" i="87"/>
  <c r="J149" i="87"/>
  <c r="C99" i="87"/>
  <c r="J104" i="87"/>
  <c r="J99" i="87" s="1"/>
  <c r="C67" i="87"/>
  <c r="J71" i="87"/>
  <c r="C32" i="87"/>
  <c r="D173" i="87"/>
  <c r="C124" i="87"/>
  <c r="J92" i="87"/>
  <c r="J32" i="87"/>
  <c r="J9" i="87"/>
  <c r="J163" i="87"/>
  <c r="J168" i="87"/>
  <c r="C29" i="87"/>
  <c r="D32" i="87"/>
  <c r="D67" i="87"/>
  <c r="J150" i="87"/>
  <c r="J148" i="87" s="1"/>
  <c r="J96" i="85"/>
  <c r="C92" i="85"/>
  <c r="J116" i="85"/>
  <c r="J125" i="85"/>
  <c r="D22" i="85"/>
  <c r="D92" i="85"/>
  <c r="J33" i="85"/>
  <c r="D57" i="85"/>
  <c r="J144" i="85"/>
  <c r="D124" i="85"/>
  <c r="J74" i="85"/>
  <c r="J67" i="85" s="1"/>
  <c r="J57" i="85"/>
  <c r="D29" i="85"/>
  <c r="J20" i="85"/>
  <c r="J135" i="85"/>
  <c r="J29" i="85"/>
  <c r="C148" i="85"/>
  <c r="J148" i="85"/>
  <c r="C99" i="85"/>
  <c r="J102" i="85"/>
  <c r="J99" i="85" s="1"/>
  <c r="J92" i="85"/>
  <c r="J42" i="85"/>
  <c r="J32" i="85" s="1"/>
  <c r="J35" i="85"/>
  <c r="C124" i="85"/>
  <c r="J22" i="85"/>
  <c r="D32" i="85"/>
  <c r="C67" i="85"/>
  <c r="C22" i="85"/>
  <c r="C7" i="85" s="1"/>
  <c r="C32" i="85"/>
  <c r="F67" i="85"/>
  <c r="F155" i="85" s="1"/>
  <c r="F174" i="85" s="1"/>
  <c r="J126" i="85"/>
  <c r="G155" i="85"/>
  <c r="G174" i="85" s="1"/>
  <c r="J163" i="85"/>
  <c r="J168" i="85"/>
  <c r="J10" i="85"/>
  <c r="D67" i="85"/>
  <c r="D148" i="85"/>
  <c r="J10" i="83"/>
  <c r="J20" i="83"/>
  <c r="F67" i="83"/>
  <c r="J81" i="83"/>
  <c r="J91" i="83"/>
  <c r="J93" i="83"/>
  <c r="J142" i="83"/>
  <c r="D124" i="83"/>
  <c r="J144" i="83"/>
  <c r="G173" i="83"/>
  <c r="J148" i="83"/>
  <c r="F155" i="83"/>
  <c r="H67" i="83"/>
  <c r="H155" i="83" s="1"/>
  <c r="H174" i="83" s="1"/>
  <c r="J74" i="83"/>
  <c r="I174" i="83"/>
  <c r="J116" i="83"/>
  <c r="D148" i="83"/>
  <c r="J22" i="83"/>
  <c r="C32" i="83"/>
  <c r="J12" i="83"/>
  <c r="J29" i="83"/>
  <c r="E155" i="83"/>
  <c r="E174" i="83" s="1"/>
  <c r="J72" i="83"/>
  <c r="J67" i="83" s="1"/>
  <c r="J125" i="83"/>
  <c r="J163" i="83"/>
  <c r="D15" i="83"/>
  <c r="C99" i="83"/>
  <c r="D92" i="83"/>
  <c r="J96" i="83"/>
  <c r="J92" i="83" s="1"/>
  <c r="D67" i="83"/>
  <c r="D32" i="83"/>
  <c r="F174" i="83"/>
  <c r="G155" i="83"/>
  <c r="G174" i="83" s="1"/>
  <c r="J99" i="83"/>
  <c r="J124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F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J116" i="8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D59" i="81"/>
  <c r="J59" i="81" s="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D33" i="81"/>
  <c r="J33" i="81" s="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J12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J25" i="81" l="1"/>
  <c r="C99" i="81"/>
  <c r="E155" i="81"/>
  <c r="E174" i="81" s="1"/>
  <c r="D155" i="87"/>
  <c r="J174" i="89"/>
  <c r="J67" i="87"/>
  <c r="C7" i="87"/>
  <c r="C15" i="87" s="1"/>
  <c r="D174" i="87"/>
  <c r="J173" i="87"/>
  <c r="J155" i="87"/>
  <c r="C155" i="87"/>
  <c r="C174" i="87" s="1"/>
  <c r="J173" i="85"/>
  <c r="J124" i="85"/>
  <c r="J155" i="85" s="1"/>
  <c r="D155" i="85"/>
  <c r="D174" i="85" s="1"/>
  <c r="C155" i="85"/>
  <c r="C174" i="85" s="1"/>
  <c r="J7" i="85"/>
  <c r="J15" i="85" s="1"/>
  <c r="C15" i="85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J124" i="81" s="1"/>
  <c r="G92" i="81"/>
  <c r="G155" i="81" s="1"/>
  <c r="G174" i="81" s="1"/>
  <c r="H173" i="81"/>
  <c r="J168" i="81"/>
  <c r="J173" i="81" s="1"/>
  <c r="D22" i="81"/>
  <c r="J29" i="81"/>
  <c r="C67" i="81"/>
  <c r="J81" i="81"/>
  <c r="J67" i="81" s="1"/>
  <c r="D124" i="81"/>
  <c r="D57" i="81"/>
  <c r="J57" i="81"/>
  <c r="J148" i="81"/>
  <c r="J22" i="81"/>
  <c r="J32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7" i="87" l="1"/>
  <c r="J15" i="87" s="1"/>
  <c r="J174" i="87"/>
  <c r="J174" i="85"/>
  <c r="J174" i="83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J73" i="78"/>
  <c r="D73" i="78"/>
  <c r="J72" i="78"/>
  <c r="C72" i="78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J51" i="78"/>
  <c r="C51" i="78"/>
  <c r="J50" i="78"/>
  <c r="C50" i="78"/>
  <c r="J49" i="78"/>
  <c r="C49" i="78"/>
  <c r="J48" i="78"/>
  <c r="C48" i="78"/>
  <c r="J47" i="78"/>
  <c r="J46" i="78"/>
  <c r="J44" i="78"/>
  <c r="J43" i="78"/>
  <c r="J42" i="78"/>
  <c r="J41" i="78"/>
  <c r="J40" i="78"/>
  <c r="J39" i="78"/>
  <c r="J38" i="78"/>
  <c r="J36" i="78"/>
  <c r="J35" i="78"/>
  <c r="J34" i="78"/>
  <c r="D33" i="78"/>
  <c r="J33" i="78" s="1"/>
  <c r="G32" i="78"/>
  <c r="C32" i="78"/>
  <c r="J31" i="78"/>
  <c r="J30" i="78"/>
  <c r="J29" i="78" s="1"/>
  <c r="D29" i="78"/>
  <c r="C29" i="78"/>
  <c r="C28" i="78"/>
  <c r="J28" i="78" s="1"/>
  <c r="J27" i="78"/>
  <c r="C26" i="78"/>
  <c r="J26" i="78" s="1"/>
  <c r="D25" i="78"/>
  <c r="D22" i="78" s="1"/>
  <c r="C25" i="78"/>
  <c r="C22" i="78" s="1"/>
  <c r="J24" i="78"/>
  <c r="J23" i="78"/>
  <c r="H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J74" i="78" l="1"/>
  <c r="J116" i="78"/>
  <c r="C7" i="78"/>
  <c r="C15" i="78" s="1"/>
  <c r="H155" i="78"/>
  <c r="H172" i="78" s="1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J154" i="75"/>
  <c r="J153" i="75"/>
  <c r="D153" i="75"/>
  <c r="J152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 s="1"/>
  <c r="C115" i="75"/>
  <c r="J115" i="75" s="1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J51" i="75"/>
  <c r="C51" i="75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J33" i="75"/>
  <c r="D33" i="75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J151" i="75" l="1"/>
  <c r="I172" i="75"/>
  <c r="F172" i="78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D33" i="73"/>
  <c r="J33" i="73" s="1"/>
  <c r="G32" i="73"/>
  <c r="J31" i="73"/>
  <c r="J30" i="73"/>
  <c r="D29" i="73"/>
  <c r="C29" i="73"/>
  <c r="C28" i="73"/>
  <c r="J28" i="73" s="1"/>
  <c r="C27" i="73"/>
  <c r="J27" i="73" s="1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65" i="73" l="1"/>
  <c r="J57" i="73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D148" i="71" l="1"/>
  <c r="F173" i="69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10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11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7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8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9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<sst xmlns="http://schemas.openxmlformats.org/spreadsheetml/2006/main" count="6175" uniqueCount="235">
  <si>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</si>
  <si>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</si>
  <si>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</si>
  <si>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</si>
  <si>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</si>
  <si>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</si>
  <si>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</si>
  <si>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</si>
  <si>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</si>
  <si>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</si>
  <si>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</si>
  <si>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</si>
  <si>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</si>
  <si>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</si>
  <si>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</si>
  <si>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</si>
  <si>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</si>
  <si>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</si>
  <si>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</si>
  <si>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</si>
  <si>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</si>
  <si>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</si>
  <si>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</si>
  <si>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</si>
  <si>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</si>
  <si>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</si>
  <si>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</si>
  <si>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</si>
  <si>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</si>
  <si>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</si>
  <si>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</si>
  <si>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</si>
  <si>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</si>
  <si>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</si>
  <si>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</si>
  <si>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</si>
  <si>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</si>
  <si>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</si>
  <si>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</si>
  <si>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</si>
  <si>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</si>
  <si>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</si>
  <si>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</si>
  <si>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</si>
  <si>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</si>
  <si>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</si>
  <si>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</si>
  <si>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</si>
  <si>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</si>
  <si>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</si>
  <si>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</si>
  <si>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</si>
  <si>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</si>
  <si>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</si>
  <si>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</si>
  <si>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</si>
  <si>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</si>
  <si>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</si>
  <si>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</si>
  <si>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</si>
  <si>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</si>
  <si>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</si>
  <si>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</si>
  <si>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</si>
  <si>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</si>
  <si>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</si>
  <si>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</si>
  <si>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</si>
  <si>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</si>
  <si>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</si>
  <si>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</si>
  <si>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</si>
  <si>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</si>
  <si>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</si>
  <si>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</si>
  <si>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</si>
  <si>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</si>
  <si>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</si>
  <si>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</si>
  <si>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</si>
  <si>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</si>
  <si>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</si>
  <si>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</si>
  <si>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</si>
  <si>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</si>
  <si>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</si>
  <si>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</si>
  <si>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</si>
  <si>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</si>
  <si>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</si>
  <si>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</si>
  <si>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</si>
  <si>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</si>
  <si>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</si>
  <si>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</si>
  <si>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</si>
  <si>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</si>
  <si>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</si>
  <si>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</si>
  <si>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</si>
  <si>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</si>
  <si>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</si>
  <si>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</si>
  <si>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</si>
  <si>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</si>
  <si>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</si>
  <si>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</si>
  <si>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</si>
  <si>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</si>
  <si>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</si>
  <si>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</si>
  <si>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</si>
  <si>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</si>
  <si>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</si>
  <si>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</si>
  <si>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</si>
  <si>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</si>
  <si>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</si>
  <si>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</si>
  <si>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</si>
  <si>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</si>
  <si>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</si>
  <si>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</si>
  <si>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</si>
  <si>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</si>
  <si>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</si>
  <si>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</si>
  <si>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</si>
  <si>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</si>
  <si>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</si>
  <si>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</si>
  <si>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</si>
  <si>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</si>
  <si>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</si>
  <si>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</si>
  <si>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</si>
  <si>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</si>
  <si>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</si>
  <si>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</si>
  <si>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</si>
  <si>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</si>
  <si>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</si>
  <si>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</si>
  <si>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</si>
  <si>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</si>
  <si>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</si>
  <si>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</si>
  <si>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</si>
  <si>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</si>
  <si>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</si>
  <si>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</si>
  <si>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</si>
  <si>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</si>
  <si>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</si>
  <si>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</si>
  <si>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</si>
  <si>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</si>
  <si>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</si>
  <si>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</si>
  <si>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</si>
  <si>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</si>
  <si>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</si>
  <si>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</si>
  <si>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</si>
  <si>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</si>
  <si>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</si>
  <si>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</si>
  <si>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</si>
  <si>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</si>
  <si>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</si>
  <si>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</si>
  <si>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</si>
  <si>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</si>
  <si>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</si>
  <si>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</si>
  <si>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</si>
  <si>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</si>
  <si>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</si>
  <si>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</si>
  <si>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</si>
  <si>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</si>
  <si>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</si>
  <si>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</si>
  <si>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</si>
  <si>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</si>
  <si>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</si>
  <si>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</si>
  <si>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</si>
  <si>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</si>
  <si>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</si>
  <si>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</si>
  <si>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</si>
  <si>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</si>
  <si>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</si>
  <si>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</si>
  <si>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</si>
  <si>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</si>
  <si>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</si>
  <si>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</si>
  <si>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</si>
  <si>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</si>
  <si>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</si>
  <si>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</si>
  <si>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</si>
  <si>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</si>
  <si>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</si>
  <si>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</si>
  <si>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</si>
  <si>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</si>
  <si>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</si>
  <si>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</si>
  <si>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</si>
  <si>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</si>
  <si>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</si>
  <si>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</si>
  <si>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</si>
  <si>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</si>
  <si>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</si>
  <si>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</si>
  <si>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</si>
  <si>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</si>
  <si>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</si>
  <si>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</si>
  <si>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</si>
  <si>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</si>
  <si>
    <t>СЕДМА ИЗМЕНА ФИНАНСИЈСКОГ ПЛАНА ЗА 2023. ГОДИНУ</t>
  </si>
  <si>
    <t xml:space="preserve">Образложење: На основу Анекса број II  Уговора о пружању и финансирању здравствене заштите из обавезног здравственог осигурања за 2023. годину од 24.11.2023. године у седмој измени Финансијског плана за 2023. годину увећан је конто 781 100 Приход од матичног завода за 54.098.000,00 динара,  као и одговарајућа конта расхода и то за намену лекови 4.118.000,00 динара, санитетски и медицински потрошни материјал 18.482.000,00 динара, енергенти 14.085.000,00 динара и материјални и остали трошкови трошкови 17.413.000,00 динара. На основу наплате штете од осигуравајуће куће увећан конто прихода 741 у износу 347.500,00 динара, као и одговарајући конто расхода. Такође, извршене су корекције средства у складу са стварним потребама у оквиру извора 01 и 04. </t>
  </si>
  <si>
    <t>ОСМА ИЗМЕНА ФИНАНСИЈСКОГ ПЛАНА ЗА 2023. ГОДИНУ</t>
  </si>
  <si>
    <t xml:space="preserve">Образложење: На основу Анекса број III  Уговора о пружању и финансирању здравствене заштите из обавезног здравственог осигурања за 2023. годину од 12.12.2023. године у осмој измени Финансијског плана за 2023. годину увећан је конто 781 100 Приход од матичног завода за 6.601.000,00 динара за санитетски и медицински потрошни материјал, износ од 14.877.000,00 за авансни пренос за материјалне и остале трошкове  и Приход од партиципације за 15.601.000,00 динара, као и одговарајућа конта расхода.  Такође, извршене су корекције средства у складу са стварним потребама у оквиру извора 04. </t>
  </si>
  <si>
    <t>ДЕВЕТА ИЗМЕНА ФИНАНСИЈСКОГ ПЛАНА ЗА 2023. ГОДИНУ</t>
  </si>
  <si>
    <t>Образложење: У Деветој измени Финансијског плана Дома здравља "Нови Сад" Нови Сад  за 2023. годину у извору 01 повећан је приход од матичног завода за 3.000.000,00 динара за намену лекови -извршена директна плаћања и приход по основу планиране наплате штета од осигурања за 700.000,00 динара, као и припадајући расходи.</t>
  </si>
  <si>
    <t>ДЕСЕТА ИЗМЕНА ФИНАНСИЈСКОГ ПЛАНА ЗА 2023. ГОДИНУ</t>
  </si>
  <si>
    <t>Образложење: У Десетој измени Финансијског плана Дома здравља "Нови Сад" Нови Сад  за 2023. годину у извору 01 извршена је прерасподела средстава у овиру конта 414 у износу од 1.000.000,00 динара тако што је конто 414311 увећан, а конто 414411 умањен за наведени износ.</t>
  </si>
  <si>
    <t>ЈЕДАНАЕСТА ИЗМЕНА ФИНАНСИЈСКОГ ПЛАНА ЗА 2023. ГОДИНУ</t>
  </si>
  <si>
    <t>Образложење: У Једанаестој измени Финансијског плана Дома здравља "Нови Сад" Нови Сад  за 2023. годину у извору 04 извршена је прерасподела средстава на конто 430 000 Амортизација у износу од 813.000,00 динара са конта 482300  и конта 485 000 након књижења расхода амортизације на терет сопствених прихода, а по основу извршеног и усвојеног пописа.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</si>
</sst>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2" borderId="5" xfId="3" applyNumberFormat="1" applyFont="1" applyFill="1" applyBorder="1"/>
    <xf numFmtId="3" fontId="19" fillId="0" borderId="6" xfId="3" applyNumberFormat="1" applyFont="1" applyBorder="1"/>
    <xf numFmtId="0" fontId="9" fillId="0" borderId="0" xfId="3" applyFont="1" applyBorder="1" applyAlignment="1">
      <alignment horizontal="center" wrapText="1"/>
    </xf>
    <xf numFmtId="3" fontId="22" fillId="4" borderId="1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22" fillId="4" borderId="10" xfId="3" applyNumberFormat="1" applyFont="1" applyFill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38" t="s">
        <v>0</v>
      </c>
      <c r="C2" s="138"/>
      <c r="D2" s="138"/>
      <c r="E2" s="138"/>
      <c r="F2" s="138"/>
      <c r="G2" s="138"/>
    </row>
    <row r="3" spans="2:11" x14ac:dyDescent="0.25">
      <c r="B3" s="139" t="s">
        <v>183</v>
      </c>
      <c r="C3" s="139"/>
      <c r="D3" s="139"/>
      <c r="E3" s="139"/>
      <c r="F3" s="139"/>
      <c r="G3" s="139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69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69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40" t="s">
        <v>187</v>
      </c>
      <c r="C174" s="140"/>
      <c r="D174" s="140"/>
      <c r="E174" s="140"/>
      <c r="F174" s="140"/>
      <c r="G174" s="140"/>
    </row>
    <row r="175" spans="1:11" ht="15" customHeight="1" x14ac:dyDescent="0.25">
      <c r="D175" s="141" t="s">
        <v>174</v>
      </c>
      <c r="E175" s="141"/>
      <c r="F175" s="141"/>
      <c r="G175" s="141"/>
    </row>
    <row r="176" spans="1:11" ht="1.5" hidden="1" customHeight="1" x14ac:dyDescent="0.25">
      <c r="D176" s="141" t="s">
        <v>175</v>
      </c>
      <c r="E176" s="141"/>
      <c r="F176" s="141"/>
      <c r="G176" s="141"/>
    </row>
    <row r="177" spans="3:7" hidden="1" x14ac:dyDescent="0.25">
      <c r="C177" s="55"/>
      <c r="D177" s="141"/>
      <c r="E177" s="141"/>
      <c r="F177" s="141"/>
      <c r="G177" s="141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217</v>
      </c>
      <c r="B3" s="143"/>
      <c r="C3" s="143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41" t="s">
        <v>174</v>
      </c>
      <c r="C173" s="141"/>
    </row>
    <row r="174" spans="1:3" x14ac:dyDescent="0.25">
      <c r="B174" s="141" t="s">
        <v>176</v>
      </c>
      <c r="C174" s="141"/>
    </row>
    <row r="175" spans="1:3" x14ac:dyDescent="0.25">
      <c r="B175" s="141"/>
      <c r="C175" s="14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0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219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40" t="s">
        <v>222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219</v>
      </c>
      <c r="B3" s="143"/>
      <c r="C3" s="143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1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223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40" t="s">
        <v>224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223</v>
      </c>
      <c r="B3" s="143"/>
      <c r="C3" s="143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7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225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</f>
        <v>3030477</v>
      </c>
      <c r="D7" s="7"/>
      <c r="E7" s="9"/>
      <c r="F7" s="9"/>
      <c r="G7" s="9"/>
      <c r="H7" s="9"/>
      <c r="I7" s="63"/>
      <c r="J7" s="2">
        <f>SUM(C7:H7)</f>
        <v>3030477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3068780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3263130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111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103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103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115">
        <f>5600+2000-3500+1500</f>
        <v>5600</v>
      </c>
      <c r="D28" s="115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1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103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118325</v>
      </c>
      <c r="D32" s="79">
        <f t="shared" ref="D32:G32" si="5">SUM(D33:D56)</f>
        <v>5255</v>
      </c>
      <c r="E32" s="79"/>
      <c r="F32" s="79"/>
      <c r="G32" s="79">
        <f t="shared" si="5"/>
        <v>0</v>
      </c>
      <c r="H32" s="79"/>
      <c r="I32" s="79"/>
      <c r="J32" s="79">
        <f>SUM(J33:J56)</f>
        <v>123580</v>
      </c>
    </row>
    <row r="33" spans="2:13" x14ac:dyDescent="0.25">
      <c r="B33" s="52" t="s">
        <v>24</v>
      </c>
      <c r="C33" s="103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110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110">
        <f>11000+2500</f>
        <v>13500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14290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110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</f>
        <v>7800</v>
      </c>
      <c r="D38" s="110">
        <f>200+50</f>
        <v>250</v>
      </c>
      <c r="E38" s="110"/>
      <c r="F38" s="110"/>
      <c r="G38" s="71"/>
      <c r="H38" s="9"/>
      <c r="I38" s="9"/>
      <c r="J38" s="9">
        <f t="shared" si="6"/>
        <v>8050</v>
      </c>
      <c r="M38" s="55"/>
    </row>
    <row r="39" spans="2:13" x14ac:dyDescent="0.25">
      <c r="B39" s="52" t="s">
        <v>30</v>
      </c>
      <c r="C39" s="103">
        <f>510+40</f>
        <v>550</v>
      </c>
      <c r="D39" s="9"/>
      <c r="E39" s="9"/>
      <c r="F39" s="9"/>
      <c r="G39" s="9"/>
      <c r="H39" s="9"/>
      <c r="I39" s="9"/>
      <c r="J39" s="9">
        <f t="shared" si="6"/>
        <v>550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</f>
        <v>7700</v>
      </c>
      <c r="D41" s="9"/>
      <c r="E41" s="9"/>
      <c r="F41" s="9"/>
      <c r="G41" s="9"/>
      <c r="H41" s="9"/>
      <c r="I41" s="9"/>
      <c r="J41" s="9">
        <f t="shared" si="6"/>
        <v>7700</v>
      </c>
    </row>
    <row r="42" spans="2:13" x14ac:dyDescent="0.25">
      <c r="B42" s="52" t="s">
        <v>33</v>
      </c>
      <c r="C42" s="110">
        <f>6500+1100</f>
        <v>7600</v>
      </c>
      <c r="D42" s="71">
        <f>2000-300-250</f>
        <v>1450</v>
      </c>
      <c r="E42" s="71"/>
      <c r="F42" s="71"/>
      <c r="G42" s="71"/>
      <c r="H42" s="9"/>
      <c r="I42" s="9"/>
      <c r="J42" s="9">
        <f t="shared" si="6"/>
        <v>9050</v>
      </c>
    </row>
    <row r="43" spans="2:13" x14ac:dyDescent="0.25">
      <c r="B43" s="52" t="s">
        <v>34</v>
      </c>
      <c r="C43" s="103">
        <f>4500+100</f>
        <v>4600</v>
      </c>
      <c r="D43" s="9"/>
      <c r="E43" s="9"/>
      <c r="F43" s="9"/>
      <c r="G43" s="9"/>
      <c r="H43" s="9"/>
      <c r="I43" s="9"/>
      <c r="J43" s="9">
        <f t="shared" si="6"/>
        <v>4600</v>
      </c>
    </row>
    <row r="44" spans="2:13" x14ac:dyDescent="0.25">
      <c r="B44" s="52" t="s">
        <v>35</v>
      </c>
      <c r="C44" s="103">
        <f>2600+400</f>
        <v>3000</v>
      </c>
      <c r="D44" s="9"/>
      <c r="E44" s="9"/>
      <c r="F44" s="9"/>
      <c r="G44" s="9"/>
      <c r="H44" s="9"/>
      <c r="I44" s="9"/>
      <c r="J44" s="9">
        <f t="shared" si="6"/>
        <v>3000</v>
      </c>
    </row>
    <row r="45" spans="2:13" x14ac:dyDescent="0.25">
      <c r="B45" s="52" t="s">
        <v>36</v>
      </c>
      <c r="C45" s="103">
        <f>1300-150+100</f>
        <v>1250</v>
      </c>
      <c r="D45" s="9"/>
      <c r="E45" s="9"/>
      <c r="F45" s="9"/>
      <c r="G45" s="9"/>
      <c r="H45" s="9"/>
      <c r="I45" s="9"/>
      <c r="J45" s="9">
        <f t="shared" si="6"/>
        <v>1250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</f>
        <v>800</v>
      </c>
      <c r="D48" s="9"/>
      <c r="E48" s="9"/>
      <c r="F48" s="9"/>
      <c r="G48" s="9"/>
      <c r="H48" s="9"/>
      <c r="I48" s="9"/>
      <c r="J48" s="9">
        <f t="shared" si="6"/>
        <v>800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112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</f>
        <v>2150</v>
      </c>
      <c r="D51" s="9"/>
      <c r="E51" s="9"/>
      <c r="F51" s="9"/>
      <c r="G51" s="9"/>
      <c r="H51" s="9"/>
      <c r="I51" s="9"/>
      <c r="J51" s="9">
        <f t="shared" si="6"/>
        <v>2150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106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103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103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103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21850</v>
      </c>
      <c r="D67" s="42">
        <f>SUM(D68:D91)</f>
        <v>10170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36022</v>
      </c>
    </row>
    <row r="68" spans="2:10" x14ac:dyDescent="0.25">
      <c r="B68" s="14" t="s">
        <v>162</v>
      </c>
      <c r="C68" s="7"/>
      <c r="D68" s="106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106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103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65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112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110">
        <f>5500-500+500</f>
        <v>5500</v>
      </c>
      <c r="D74" s="110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</f>
        <v>8200</v>
      </c>
      <c r="D88" s="9"/>
      <c r="E88" s="63"/>
      <c r="F88" s="63"/>
      <c r="G88" s="63"/>
      <c r="H88" s="63"/>
      <c r="I88" s="63"/>
      <c r="J88" s="2">
        <f t="shared" si="11"/>
        <v>8200</v>
      </c>
    </row>
    <row r="89" spans="2:10" x14ac:dyDescent="0.25">
      <c r="B89" s="8" t="s">
        <v>78</v>
      </c>
      <c r="C89" s="9"/>
      <c r="D89" s="9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10880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15846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103">
        <f>500+150+200+50</f>
        <v>900</v>
      </c>
      <c r="D96" s="9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4546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</row>
    <row r="99" spans="2:10" ht="15.75" thickBot="1" x14ac:dyDescent="0.3">
      <c r="B99" s="41" t="s">
        <v>87</v>
      </c>
      <c r="C99" s="45">
        <f>SUM(C100:C123)</f>
        <v>39663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44534</v>
      </c>
    </row>
    <row r="100" spans="2:10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2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0" x14ac:dyDescent="0.25">
      <c r="B103" s="8" t="s">
        <v>90</v>
      </c>
      <c r="C103" s="110">
        <f>200+1000</f>
        <v>1200</v>
      </c>
      <c r="D103" s="112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0" x14ac:dyDescent="0.25">
      <c r="B104" s="8" t="s">
        <v>91</v>
      </c>
      <c r="C104" s="112">
        <f>1200+50</f>
        <v>1250</v>
      </c>
      <c r="D104" s="9"/>
      <c r="E104" s="9"/>
      <c r="F104" s="9"/>
      <c r="G104" s="9"/>
      <c r="H104" s="9"/>
      <c r="I104" s="9"/>
      <c r="J104" s="9">
        <f t="shared" si="15"/>
        <v>1250</v>
      </c>
    </row>
    <row r="105" spans="2:10" x14ac:dyDescent="0.25">
      <c r="B105" s="8" t="s">
        <v>92</v>
      </c>
      <c r="C105" s="110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0" x14ac:dyDescent="0.25">
      <c r="B106" s="8" t="s">
        <v>93</v>
      </c>
      <c r="C106" s="112">
        <f>1800+109+33</f>
        <v>1942</v>
      </c>
      <c r="D106" s="9">
        <v>20</v>
      </c>
      <c r="E106" s="9"/>
      <c r="F106" s="9"/>
      <c r="G106" s="9"/>
      <c r="H106" s="9"/>
      <c r="I106" s="9"/>
      <c r="J106" s="9">
        <f t="shared" si="15"/>
        <v>1962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0" x14ac:dyDescent="0.25">
      <c r="B110" s="8" t="s">
        <v>96</v>
      </c>
      <c r="C110" s="112">
        <f>8000+1550+1800+3000</f>
        <v>14350</v>
      </c>
      <c r="D110" s="9"/>
      <c r="E110" s="9"/>
      <c r="F110" s="9"/>
      <c r="G110" s="9"/>
      <c r="H110" s="9"/>
      <c r="I110" s="9"/>
      <c r="J110" s="9">
        <f t="shared" si="15"/>
        <v>14350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</f>
        <v>4600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5101</v>
      </c>
    </row>
    <row r="120" spans="2:14" x14ac:dyDescent="0.25">
      <c r="B120" s="23" t="s">
        <v>105</v>
      </c>
      <c r="C120" s="9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103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</f>
        <v>1500</v>
      </c>
      <c r="D123" s="1"/>
      <c r="E123" s="1"/>
      <c r="F123" s="1"/>
      <c r="G123" s="1"/>
      <c r="H123" s="36"/>
      <c r="I123" s="36"/>
      <c r="J123" s="9">
        <f t="shared" si="15"/>
        <v>1500</v>
      </c>
    </row>
    <row r="124" spans="2:14" ht="15.75" thickBot="1" x14ac:dyDescent="0.3">
      <c r="B124" s="41" t="s">
        <v>109</v>
      </c>
      <c r="C124" s="45">
        <f>SUM(C125:C145)</f>
        <v>239771</v>
      </c>
      <c r="D124" s="45">
        <f t="shared" ref="D124:G124" si="16">SUM(D125:D145)</f>
        <v>6050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246747</v>
      </c>
      <c r="N124" s="55"/>
    </row>
    <row r="125" spans="2:14" x14ac:dyDescent="0.25">
      <c r="B125" s="6" t="s">
        <v>110</v>
      </c>
      <c r="C125" s="114">
        <f>8900-383-500+2100</f>
        <v>10117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10750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</f>
        <v>900</v>
      </c>
      <c r="D133" s="9"/>
      <c r="E133" s="9"/>
      <c r="F133" s="9"/>
      <c r="G133" s="9">
        <v>54</v>
      </c>
      <c r="H133" s="9"/>
      <c r="I133" s="9"/>
      <c r="J133" s="9">
        <f t="shared" si="17"/>
        <v>954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110">
        <f>26514+5000+13482</f>
        <v>44996</v>
      </c>
      <c r="D135" s="103">
        <f>900-100+200</f>
        <v>1000</v>
      </c>
      <c r="E135" s="9"/>
      <c r="F135" s="9"/>
      <c r="G135" s="9"/>
      <c r="H135" s="9"/>
      <c r="I135" s="9"/>
      <c r="J135" s="9">
        <f t="shared" si="17"/>
        <v>45996</v>
      </c>
      <c r="L135" s="55"/>
    </row>
    <row r="136" spans="2:12" x14ac:dyDescent="0.25">
      <c r="B136" s="8" t="s">
        <v>119</v>
      </c>
      <c r="C136" s="112">
        <f>53648+17294+5000</f>
        <v>75942</v>
      </c>
      <c r="D136" s="9">
        <v>500</v>
      </c>
      <c r="E136" s="9"/>
      <c r="F136" s="9"/>
      <c r="G136" s="9"/>
      <c r="H136" s="65"/>
      <c r="I136" s="65"/>
      <c r="J136" s="9">
        <f t="shared" si="17"/>
        <v>76442</v>
      </c>
    </row>
    <row r="137" spans="2:12" x14ac:dyDescent="0.25">
      <c r="B137" s="8" t="s">
        <v>155</v>
      </c>
      <c r="C137" s="112">
        <f>43993+3200+30000+4118</f>
        <v>81311</v>
      </c>
      <c r="D137" s="9">
        <v>500</v>
      </c>
      <c r="E137" s="9"/>
      <c r="F137" s="9"/>
      <c r="G137" s="9"/>
      <c r="H137" s="9"/>
      <c r="I137" s="9"/>
      <c r="J137" s="9">
        <f t="shared" si="17"/>
        <v>81811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103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1820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4231</v>
      </c>
    </row>
    <row r="149" spans="2:10" x14ac:dyDescent="0.25">
      <c r="B149" s="6" t="s">
        <v>128</v>
      </c>
      <c r="C149" s="106">
        <f>1700+100</f>
        <v>1800</v>
      </c>
      <c r="D149" s="7"/>
      <c r="E149" s="7"/>
      <c r="F149" s="7"/>
      <c r="G149" s="7"/>
      <c r="H149" s="7"/>
      <c r="I149" s="7"/>
      <c r="J149" s="9">
        <f>SUM(C149:D149)</f>
        <v>1800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3068780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3159414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1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3068780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3263130</v>
      </c>
      <c r="N174" s="55"/>
    </row>
    <row r="175" spans="1:14" ht="114" customHeight="1" x14ac:dyDescent="0.25">
      <c r="A175" s="81"/>
      <c r="B175" s="140" t="s">
        <v>226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7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225</v>
      </c>
      <c r="B3" s="143"/>
      <c r="C3" s="143"/>
    </row>
    <row r="4" spans="1:3" ht="15.75" thickBot="1" x14ac:dyDescent="0.3">
      <c r="A4" s="58"/>
      <c r="B4" s="5" t="s">
        <v>1</v>
      </c>
      <c r="C4" s="129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3030477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3263130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123580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14290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8050</v>
      </c>
      <c r="C38" s="59" t="s">
        <v>199</v>
      </c>
    </row>
    <row r="39" spans="1:3" x14ac:dyDescent="0.25">
      <c r="A39" s="52" t="s">
        <v>30</v>
      </c>
      <c r="B39" s="9">
        <v>550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7700</v>
      </c>
      <c r="C41" s="59" t="s">
        <v>196</v>
      </c>
    </row>
    <row r="42" spans="1:3" x14ac:dyDescent="0.25">
      <c r="A42" s="52" t="s">
        <v>33</v>
      </c>
      <c r="B42" s="9">
        <v>9050</v>
      </c>
      <c r="C42" s="59" t="s">
        <v>199</v>
      </c>
    </row>
    <row r="43" spans="1:3" x14ac:dyDescent="0.25">
      <c r="A43" s="52" t="s">
        <v>34</v>
      </c>
      <c r="B43" s="9">
        <v>4600</v>
      </c>
      <c r="C43" s="59" t="s">
        <v>196</v>
      </c>
    </row>
    <row r="44" spans="1:3" x14ac:dyDescent="0.25">
      <c r="A44" s="52" t="s">
        <v>35</v>
      </c>
      <c r="B44" s="9">
        <v>3000</v>
      </c>
      <c r="C44" s="59" t="s">
        <v>196</v>
      </c>
    </row>
    <row r="45" spans="1:3" x14ac:dyDescent="0.25">
      <c r="A45" s="52" t="s">
        <v>36</v>
      </c>
      <c r="B45" s="9">
        <v>1250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2150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36022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8200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15846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4546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44534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1250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1962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5101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1500</v>
      </c>
      <c r="C123" s="59" t="s">
        <v>196</v>
      </c>
    </row>
    <row r="124" spans="1:3" ht="15.75" thickBot="1" x14ac:dyDescent="0.3">
      <c r="A124" s="41" t="s">
        <v>109</v>
      </c>
      <c r="B124" s="45">
        <v>246747</v>
      </c>
      <c r="C124" s="59"/>
    </row>
    <row r="125" spans="1:3" x14ac:dyDescent="0.25">
      <c r="A125" s="6" t="s">
        <v>110</v>
      </c>
      <c r="B125" s="9">
        <v>10750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954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45996</v>
      </c>
      <c r="C135" s="59" t="s">
        <v>199</v>
      </c>
    </row>
    <row r="136" spans="1:3" x14ac:dyDescent="0.25">
      <c r="A136" s="8" t="s">
        <v>119</v>
      </c>
      <c r="B136" s="9">
        <v>76442</v>
      </c>
      <c r="C136" s="59" t="s">
        <v>199</v>
      </c>
    </row>
    <row r="137" spans="1:3" x14ac:dyDescent="0.25">
      <c r="A137" s="8" t="s">
        <v>155</v>
      </c>
      <c r="B137" s="9">
        <v>81811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4231</v>
      </c>
      <c r="C148" s="59" t="s">
        <v>200</v>
      </c>
    </row>
    <row r="149" spans="1:3" x14ac:dyDescent="0.25">
      <c r="A149" s="6" t="s">
        <v>128</v>
      </c>
      <c r="B149" s="9">
        <v>1800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3159414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3263130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3" zoomScale="120" zoomScaleNormal="120" workbookViewId="0">
      <selection activeCell="C25" sqref="C2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227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</f>
        <v>3036354</v>
      </c>
      <c r="D7" s="7"/>
      <c r="E7" s="9"/>
      <c r="F7" s="9"/>
      <c r="G7" s="9"/>
      <c r="H7" s="9"/>
      <c r="I7" s="63"/>
      <c r="J7" s="2">
        <f>SUM(C7:H7)</f>
        <v>3036354</v>
      </c>
    </row>
    <row r="8" spans="2:14" x14ac:dyDescent="0.25">
      <c r="B8" s="8" t="s">
        <v>10</v>
      </c>
      <c r="C8" s="110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3090258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3284608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111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124027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128882</v>
      </c>
    </row>
    <row r="33" spans="2:13" x14ac:dyDescent="0.25">
      <c r="B33" s="52" t="s">
        <v>24</v>
      </c>
      <c r="C33" s="9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110">
        <f>600-10+200-100</f>
        <v>690</v>
      </c>
      <c r="E35" s="110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7000+800+1700</f>
        <v>9500</v>
      </c>
      <c r="D38" s="71">
        <f>200+50</f>
        <v>250</v>
      </c>
      <c r="E38" s="110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103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110">
        <f>6500+1100+1200</f>
        <v>8800</v>
      </c>
      <c r="D42" s="110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103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103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103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103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103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103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112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103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103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42808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47679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112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112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110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</f>
        <v>14840</v>
      </c>
      <c r="D110" s="9"/>
      <c r="E110" s="9"/>
      <c r="F110" s="9"/>
      <c r="G110" s="9"/>
      <c r="H110" s="9"/>
      <c r="I110" s="9"/>
      <c r="J110" s="9">
        <f t="shared" si="15"/>
        <v>14840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110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103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248082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254208</v>
      </c>
      <c r="N124" s="55"/>
    </row>
    <row r="125" spans="2:14" x14ac:dyDescent="0.25">
      <c r="B125" s="6" t="s">
        <v>110</v>
      </c>
      <c r="C125" s="114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103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103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103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110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112">
        <f>53648+17294+5000+4601</f>
        <v>80543</v>
      </c>
      <c r="D136" s="103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</f>
        <v>81311</v>
      </c>
      <c r="D137" s="103">
        <f>500-300</f>
        <v>200</v>
      </c>
      <c r="E137" s="9"/>
      <c r="F137" s="9"/>
      <c r="G137" s="9"/>
      <c r="H137" s="9"/>
      <c r="I137" s="9"/>
      <c r="J137" s="9">
        <f t="shared" si="17"/>
        <v>81511</v>
      </c>
    </row>
    <row r="138" spans="2:12" x14ac:dyDescent="0.25">
      <c r="B138" s="8" t="s">
        <v>120</v>
      </c>
      <c r="C138" s="88">
        <f>500-50</f>
        <v>450</v>
      </c>
      <c r="D138" s="113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2120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4531</v>
      </c>
    </row>
    <row r="149" spans="2:10" x14ac:dyDescent="0.25">
      <c r="B149" s="6" t="s">
        <v>128</v>
      </c>
      <c r="C149" s="106">
        <f>1700+100+300</f>
        <v>2100</v>
      </c>
      <c r="D149" s="7"/>
      <c r="E149" s="7"/>
      <c r="F149" s="7"/>
      <c r="G149" s="7"/>
      <c r="H149" s="7"/>
      <c r="I149" s="7"/>
      <c r="J149" s="9">
        <f>SUM(C149:D149)</f>
        <v>2100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13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13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3090258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3180892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103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103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3090258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3284608</v>
      </c>
      <c r="N174" s="55"/>
    </row>
    <row r="175" spans="1:14" ht="97.5" customHeight="1" x14ac:dyDescent="0.25">
      <c r="A175" s="81"/>
      <c r="B175" s="140" t="s">
        <v>228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227</v>
      </c>
      <c r="B3" s="143"/>
      <c r="C3" s="143"/>
    </row>
    <row r="4" spans="1:3" ht="15.75" thickBot="1" x14ac:dyDescent="0.3">
      <c r="A4" s="58"/>
      <c r="B4" s="5" t="s">
        <v>1</v>
      </c>
      <c r="C4" s="132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3036354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3284608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128882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47679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14840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254208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81511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4531</v>
      </c>
      <c r="C148" s="59" t="s">
        <v>200</v>
      </c>
    </row>
    <row r="149" spans="1:3" x14ac:dyDescent="0.25">
      <c r="A149" s="6" t="s">
        <v>128</v>
      </c>
      <c r="B149" s="9">
        <v>2100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3180892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3284608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N10" sqref="N1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229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124127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128982</v>
      </c>
    </row>
    <row r="33" spans="2:13" x14ac:dyDescent="0.25">
      <c r="B33" s="52" t="s">
        <v>24</v>
      </c>
      <c r="C33" s="103">
        <f>1800+350+100</f>
        <v>2250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2600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112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2020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4431</v>
      </c>
    </row>
    <row r="149" spans="2:10" x14ac:dyDescent="0.25">
      <c r="B149" s="6" t="s">
        <v>128</v>
      </c>
      <c r="C149" s="106">
        <f>1700+100+300-100</f>
        <v>2000</v>
      </c>
      <c r="D149" s="7"/>
      <c r="E149" s="7"/>
      <c r="F149" s="7"/>
      <c r="G149" s="7"/>
      <c r="H149" s="7"/>
      <c r="I149" s="7"/>
      <c r="J149" s="9">
        <f>SUM(C149:D149)</f>
        <v>2000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4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54" customHeight="1" x14ac:dyDescent="0.25">
      <c r="A175" s="81"/>
      <c r="B175" s="140" t="s">
        <v>230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183</v>
      </c>
      <c r="B3" s="143"/>
      <c r="C3" s="143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41" t="s">
        <v>174</v>
      </c>
      <c r="C174" s="141"/>
    </row>
    <row r="175" spans="1:3" x14ac:dyDescent="0.25">
      <c r="B175" s="141" t="s">
        <v>176</v>
      </c>
      <c r="C175" s="141"/>
    </row>
    <row r="176" spans="1:3" x14ac:dyDescent="0.25">
      <c r="B176" s="141"/>
      <c r="C176" s="141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13" sqref="B13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229</v>
      </c>
      <c r="B3" s="143"/>
      <c r="C3" s="143"/>
    </row>
    <row r="4" spans="1:3" ht="15.75" thickBot="1" x14ac:dyDescent="0.3">
      <c r="A4" s="58"/>
      <c r="B4" s="5" t="s">
        <v>1</v>
      </c>
      <c r="C4" s="13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128982</v>
      </c>
      <c r="C32" s="68"/>
    </row>
    <row r="33" spans="1:3" x14ac:dyDescent="0.25">
      <c r="A33" s="69" t="s">
        <v>24</v>
      </c>
      <c r="B33" s="9">
        <v>2600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4431</v>
      </c>
      <c r="C148" s="59" t="s">
        <v>200</v>
      </c>
    </row>
    <row r="149" spans="1:3" x14ac:dyDescent="0.25">
      <c r="A149" s="6" t="s">
        <v>128</v>
      </c>
      <c r="B149" s="9">
        <v>2000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231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110">
        <f>7650+9700+1000</f>
        <v>18350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18900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05">
        <f>750+150+500+1200+3500+1000-1000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124127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128982</v>
      </c>
    </row>
    <row r="33" spans="2:13" x14ac:dyDescent="0.25">
      <c r="B33" s="52" t="s">
        <v>24</v>
      </c>
      <c r="C33" s="9">
        <f>1800+350+100</f>
        <v>2250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2600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65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2020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4431</v>
      </c>
    </row>
    <row r="149" spans="2:10" x14ac:dyDescent="0.25">
      <c r="B149" s="6" t="s">
        <v>128</v>
      </c>
      <c r="C149" s="7">
        <f>1700+100+300-100</f>
        <v>2000</v>
      </c>
      <c r="D149" s="7"/>
      <c r="E149" s="7"/>
      <c r="F149" s="7"/>
      <c r="G149" s="7"/>
      <c r="H149" s="7"/>
      <c r="I149" s="7"/>
      <c r="J149" s="9">
        <f>SUM(C149:D149)</f>
        <v>2000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4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54" customHeight="1" x14ac:dyDescent="0.25">
      <c r="A175" s="81"/>
      <c r="B175" s="140" t="s">
        <v>232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231</v>
      </c>
      <c r="B3" s="143"/>
      <c r="C3" s="143"/>
    </row>
    <row r="4" spans="1:3" ht="15.75" thickBot="1" x14ac:dyDescent="0.3">
      <c r="A4" s="58"/>
      <c r="B4" s="5" t="s">
        <v>1</v>
      </c>
      <c r="C4" s="135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18900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128982</v>
      </c>
      <c r="C32" s="68"/>
    </row>
    <row r="33" spans="1:3" x14ac:dyDescent="0.25">
      <c r="A33" s="69" t="s">
        <v>24</v>
      </c>
      <c r="B33" s="9">
        <v>2600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4431</v>
      </c>
      <c r="C148" s="59" t="s">
        <v>200</v>
      </c>
    </row>
    <row r="149" spans="1:3" x14ac:dyDescent="0.25">
      <c r="A149" s="6" t="s">
        <v>128</v>
      </c>
      <c r="B149" s="9">
        <v>2000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48" zoomScale="120" zoomScaleNormal="120" workbookViewId="0">
      <selection activeCell="B176" sqref="B176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0.4257812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233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7650+9700+1000</f>
        <v>18350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18900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750+150+500+1200+3500+1000-1000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124127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128982</v>
      </c>
    </row>
    <row r="33" spans="2:13" x14ac:dyDescent="0.25">
      <c r="B33" s="52" t="s">
        <v>24</v>
      </c>
      <c r="C33" s="9">
        <f>1800+350+100</f>
        <v>2250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2600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65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137">
        <f>1090+813</f>
        <v>1903</v>
      </c>
      <c r="E146" s="87"/>
      <c r="F146" s="87"/>
      <c r="G146" s="87"/>
      <c r="H146" s="44"/>
      <c r="I146" s="70"/>
      <c r="J146" s="70">
        <f>SUM(C146:H146)</f>
        <v>1903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2020</v>
      </c>
      <c r="D148" s="79">
        <f>SUM(D149:D152)</f>
        <v>1932</v>
      </c>
      <c r="E148" s="79"/>
      <c r="F148" s="79"/>
      <c r="G148" s="79">
        <f>SUM(G149:G152)</f>
        <v>66</v>
      </c>
      <c r="H148" s="78"/>
      <c r="I148" s="93"/>
      <c r="J148" s="70">
        <f>SUM(J149:J152)</f>
        <v>4018</v>
      </c>
    </row>
    <row r="149" spans="2:10" x14ac:dyDescent="0.25">
      <c r="B149" s="6" t="s">
        <v>128</v>
      </c>
      <c r="C149" s="7">
        <f>1700+100+300-100</f>
        <v>2000</v>
      </c>
      <c r="D149" s="7"/>
      <c r="E149" s="7"/>
      <c r="F149" s="7"/>
      <c r="G149" s="7"/>
      <c r="H149" s="7"/>
      <c r="I149" s="7"/>
      <c r="J149" s="9">
        <f>SUM(C149:D149)</f>
        <v>2000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300+300+1245-413</f>
        <v>1432</v>
      </c>
      <c r="E152" s="1"/>
      <c r="F152" s="1"/>
      <c r="G152" s="1"/>
      <c r="H152" s="1"/>
      <c r="I152" s="1"/>
      <c r="J152" s="9">
        <f t="shared" si="19"/>
        <v>1432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133">
        <f>700-200-400</f>
        <v>100</v>
      </c>
      <c r="E154" s="43"/>
      <c r="F154" s="43"/>
      <c r="G154" s="43"/>
      <c r="H154" s="77"/>
      <c r="I154" s="97"/>
      <c r="J154" s="44">
        <f>SUM(C154:D154)</f>
        <v>100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64.5" customHeight="1" x14ac:dyDescent="0.25">
      <c r="A175" s="81"/>
      <c r="B175" s="140" t="s">
        <v>234</v>
      </c>
      <c r="C175" s="140"/>
      <c r="D175" s="140"/>
      <c r="E175" s="140"/>
      <c r="F175" s="140"/>
      <c r="G175" s="140"/>
      <c r="H175" s="140"/>
      <c r="I175" s="140"/>
      <c r="J175" s="140"/>
    </row>
    <row r="176" spans="1:14" ht="15" customHeight="1" x14ac:dyDescent="0.25">
      <c r="D176" s="141" t="s">
        <v>174</v>
      </c>
      <c r="E176" s="141"/>
      <c r="F176" s="141"/>
      <c r="G176" s="141"/>
      <c r="H176" s="141"/>
      <c r="I176" s="141"/>
      <c r="J176" s="141"/>
    </row>
    <row r="177" spans="3:10" ht="1.5" hidden="1" customHeight="1" x14ac:dyDescent="0.25">
      <c r="D177" s="141" t="s">
        <v>175</v>
      </c>
      <c r="E177" s="141"/>
      <c r="F177" s="141"/>
      <c r="G177" s="141"/>
      <c r="H177" s="141"/>
      <c r="I177" s="141"/>
      <c r="J177" s="141"/>
    </row>
    <row r="178" spans="3:10" hidden="1" x14ac:dyDescent="0.25">
      <c r="C178" s="55"/>
      <c r="D178" s="141"/>
      <c r="E178" s="141"/>
      <c r="F178" s="141"/>
      <c r="G178" s="141"/>
      <c r="H178" s="141"/>
      <c r="I178" s="141"/>
      <c r="J178" s="14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233</v>
      </c>
      <c r="B3" s="143"/>
      <c r="C3" s="143"/>
    </row>
    <row r="4" spans="1:3" ht="15.75" thickBot="1" x14ac:dyDescent="0.3">
      <c r="A4" s="58"/>
      <c r="B4" s="5" t="s">
        <v>1</v>
      </c>
      <c r="C4" s="136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18900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128982</v>
      </c>
      <c r="C32" s="68"/>
    </row>
    <row r="33" spans="1:3" x14ac:dyDescent="0.25">
      <c r="A33" s="69" t="s">
        <v>24</v>
      </c>
      <c r="B33" s="9">
        <v>2600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1903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4018</v>
      </c>
      <c r="C148" s="59" t="s">
        <v>200</v>
      </c>
    </row>
    <row r="149" spans="1:3" x14ac:dyDescent="0.25">
      <c r="A149" s="6" t="s">
        <v>128</v>
      </c>
      <c r="B149" s="9">
        <v>2000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1432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100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41" t="s">
        <v>174</v>
      </c>
      <c r="C175" s="141"/>
    </row>
    <row r="176" spans="1:3" x14ac:dyDescent="0.25">
      <c r="B176" s="141" t="s">
        <v>176</v>
      </c>
      <c r="C176" s="141"/>
    </row>
    <row r="177" spans="2:3" x14ac:dyDescent="0.25">
      <c r="B177" s="141"/>
      <c r="C177" s="14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38" t="s">
        <v>0</v>
      </c>
      <c r="C2" s="138"/>
      <c r="D2" s="138"/>
      <c r="E2" s="138"/>
      <c r="F2" s="138"/>
      <c r="G2" s="138"/>
      <c r="H2" s="138"/>
      <c r="I2" s="138"/>
    </row>
    <row r="3" spans="2:13" x14ac:dyDescent="0.25">
      <c r="B3" s="139" t="s">
        <v>192</v>
      </c>
      <c r="C3" s="139"/>
      <c r="D3" s="139"/>
      <c r="E3" s="139"/>
      <c r="F3" s="139"/>
      <c r="G3" s="139"/>
      <c r="H3" s="139"/>
      <c r="I3" s="139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40" t="s">
        <v>202</v>
      </c>
      <c r="C173" s="140"/>
      <c r="D173" s="140"/>
      <c r="E173" s="140"/>
      <c r="F173" s="140"/>
      <c r="G173" s="140"/>
      <c r="H173" s="140"/>
      <c r="I173" s="140"/>
    </row>
    <row r="174" spans="1:13" ht="15" customHeight="1" x14ac:dyDescent="0.25">
      <c r="D174" s="141" t="s">
        <v>174</v>
      </c>
      <c r="E174" s="141"/>
      <c r="F174" s="141"/>
      <c r="G174" s="141"/>
      <c r="H174" s="141"/>
      <c r="I174" s="141"/>
    </row>
    <row r="175" spans="1:13" ht="1.5" hidden="1" customHeight="1" x14ac:dyDescent="0.25">
      <c r="D175" s="141" t="s">
        <v>175</v>
      </c>
      <c r="E175" s="141"/>
      <c r="F175" s="141"/>
      <c r="G175" s="141"/>
      <c r="H175" s="141"/>
      <c r="I175" s="141"/>
    </row>
    <row r="176" spans="1:13" hidden="1" x14ac:dyDescent="0.25">
      <c r="C176" s="55"/>
      <c r="D176" s="141"/>
      <c r="E176" s="141"/>
      <c r="F176" s="141"/>
      <c r="G176" s="141"/>
      <c r="H176" s="141"/>
      <c r="I176" s="141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192</v>
      </c>
      <c r="B3" s="143"/>
      <c r="C3" s="143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41" t="s">
        <v>174</v>
      </c>
      <c r="C173" s="141"/>
    </row>
    <row r="174" spans="1:3" x14ac:dyDescent="0.25">
      <c r="B174" s="141" t="s">
        <v>176</v>
      </c>
      <c r="C174" s="141"/>
    </row>
    <row r="175" spans="1:3" x14ac:dyDescent="0.25">
      <c r="B175" s="141"/>
      <c r="C175" s="14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203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40" t="s">
        <v>211</v>
      </c>
      <c r="C173" s="140"/>
      <c r="D173" s="140"/>
      <c r="E173" s="140"/>
      <c r="F173" s="140"/>
      <c r="G173" s="140"/>
      <c r="H173" s="140"/>
      <c r="I173" s="140"/>
      <c r="J173" s="140"/>
    </row>
    <row r="174" spans="1:14" ht="15" customHeight="1" x14ac:dyDescent="0.25">
      <c r="D174" s="141" t="s">
        <v>174</v>
      </c>
      <c r="E174" s="141"/>
      <c r="F174" s="141"/>
      <c r="G174" s="141"/>
      <c r="H174" s="141"/>
      <c r="I174" s="141"/>
      <c r="J174" s="141"/>
    </row>
    <row r="175" spans="1:14" ht="1.5" hidden="1" customHeight="1" x14ac:dyDescent="0.25">
      <c r="D175" s="141" t="s">
        <v>175</v>
      </c>
      <c r="E175" s="141"/>
      <c r="F175" s="141"/>
      <c r="G175" s="141"/>
      <c r="H175" s="141"/>
      <c r="I175" s="141"/>
      <c r="J175" s="141"/>
    </row>
    <row r="176" spans="1:14" hidden="1" x14ac:dyDescent="0.25">
      <c r="C176" s="55"/>
      <c r="D176" s="141"/>
      <c r="E176" s="141"/>
      <c r="F176" s="141"/>
      <c r="G176" s="141"/>
      <c r="H176" s="141"/>
      <c r="I176" s="141"/>
      <c r="J176" s="14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203</v>
      </c>
      <c r="B3" s="143"/>
      <c r="C3" s="143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41" t="s">
        <v>174</v>
      </c>
      <c r="C173" s="141"/>
    </row>
    <row r="174" spans="1:3" x14ac:dyDescent="0.25">
      <c r="B174" s="141" t="s">
        <v>176</v>
      </c>
      <c r="C174" s="141"/>
    </row>
    <row r="175" spans="1:3" x14ac:dyDescent="0.25">
      <c r="B175" s="141"/>
      <c r="C175" s="14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212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40" t="s">
        <v>216</v>
      </c>
      <c r="C173" s="140"/>
      <c r="D173" s="140"/>
      <c r="E173" s="140"/>
      <c r="F173" s="140"/>
      <c r="G173" s="140"/>
      <c r="H173" s="140"/>
      <c r="I173" s="140"/>
      <c r="J173" s="140"/>
    </row>
    <row r="174" spans="1:14" ht="15" customHeight="1" x14ac:dyDescent="0.25">
      <c r="D174" s="141" t="s">
        <v>174</v>
      </c>
      <c r="E174" s="141"/>
      <c r="F174" s="141"/>
      <c r="G174" s="141"/>
      <c r="H174" s="141"/>
      <c r="I174" s="141"/>
      <c r="J174" s="141"/>
    </row>
    <row r="175" spans="1:14" ht="1.5" hidden="1" customHeight="1" x14ac:dyDescent="0.25">
      <c r="D175" s="141" t="s">
        <v>175</v>
      </c>
      <c r="E175" s="141"/>
      <c r="F175" s="141"/>
      <c r="G175" s="141"/>
      <c r="H175" s="141"/>
      <c r="I175" s="141"/>
      <c r="J175" s="141"/>
    </row>
    <row r="176" spans="1:14" hidden="1" x14ac:dyDescent="0.25">
      <c r="C176" s="55"/>
      <c r="D176" s="141"/>
      <c r="E176" s="141"/>
      <c r="F176" s="141"/>
      <c r="G176" s="141"/>
      <c r="H176" s="141"/>
      <c r="I176" s="141"/>
      <c r="J176" s="14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2" t="s">
        <v>0</v>
      </c>
      <c r="B2" s="142"/>
      <c r="C2" s="142"/>
    </row>
    <row r="3" spans="1:3" x14ac:dyDescent="0.25">
      <c r="A3" s="143" t="s">
        <v>212</v>
      </c>
      <c r="B3" s="143"/>
      <c r="C3" s="143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41" t="s">
        <v>174</v>
      </c>
      <c r="C173" s="141"/>
    </row>
    <row r="174" spans="1:3" x14ac:dyDescent="0.25">
      <c r="B174" s="141" t="s">
        <v>176</v>
      </c>
      <c r="C174" s="141"/>
    </row>
    <row r="175" spans="1:3" x14ac:dyDescent="0.25">
      <c r="B175" s="141"/>
      <c r="C175" s="14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60" zoomScale="120" zoomScaleNormal="120" workbookViewId="0">
      <selection activeCell="C27" sqref="C2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8" t="s">
        <v>0</v>
      </c>
      <c r="C2" s="138"/>
      <c r="D2" s="138"/>
      <c r="E2" s="138"/>
      <c r="F2" s="138"/>
      <c r="G2" s="138"/>
      <c r="H2" s="138"/>
      <c r="I2" s="138"/>
      <c r="J2" s="138"/>
    </row>
    <row r="3" spans="2:14" x14ac:dyDescent="0.25">
      <c r="B3" s="139" t="s">
        <v>217</v>
      </c>
      <c r="C3" s="139"/>
      <c r="D3" s="139"/>
      <c r="E3" s="139"/>
      <c r="F3" s="139"/>
      <c r="G3" s="139"/>
      <c r="H3" s="139"/>
      <c r="I3" s="139"/>
      <c r="J3" s="13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17.75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17.75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40" t="s">
        <v>218</v>
      </c>
      <c r="C173" s="140"/>
      <c r="D173" s="140"/>
      <c r="E173" s="140"/>
      <c r="F173" s="140"/>
      <c r="G173" s="140"/>
      <c r="H173" s="140"/>
      <c r="I173" s="140"/>
      <c r="J173" s="140"/>
    </row>
    <row r="174" spans="1:14" ht="15" customHeight="1" x14ac:dyDescent="0.25">
      <c r="D174" s="141" t="s">
        <v>174</v>
      </c>
      <c r="E174" s="141"/>
      <c r="F174" s="141"/>
      <c r="G174" s="141"/>
      <c r="H174" s="141"/>
      <c r="I174" s="141"/>
      <c r="J174" s="141"/>
    </row>
    <row r="175" spans="1:14" ht="1.5" hidden="1" customHeight="1" x14ac:dyDescent="0.25">
      <c r="D175" s="141" t="s">
        <v>175</v>
      </c>
      <c r="E175" s="141"/>
      <c r="F175" s="141"/>
      <c r="G175" s="141"/>
      <c r="H175" s="141"/>
      <c r="I175" s="141"/>
      <c r="J175" s="141"/>
    </row>
    <row r="176" spans="1:14" hidden="1" x14ac:dyDescent="0.25">
      <c r="C176" s="55"/>
      <c r="D176" s="141"/>
      <c r="E176" s="141"/>
      <c r="F176" s="141"/>
      <c r="G176" s="141"/>
      <c r="H176" s="141"/>
      <c r="I176" s="141"/>
      <c r="J176" s="14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Sedma izmena FP 2023. A</vt:lpstr>
      <vt:lpstr>Sedma izmena FP 2023. S</vt:lpstr>
      <vt:lpstr>Osma izmena FP 2023. A</vt:lpstr>
      <vt:lpstr>Osma izmena FP 2023. S</vt:lpstr>
      <vt:lpstr>Deveta izmena FP 2023. A</vt:lpstr>
      <vt:lpstr>Deveta izmena FP 2023. S</vt:lpstr>
      <vt:lpstr>Deseta izmena FP 2023. A</vt:lpstr>
      <vt:lpstr>Deseta izmena FP 2023. S</vt:lpstr>
      <vt:lpstr>Jedanseta izmena FP 2023. A</vt:lpstr>
      <vt:lpstr>Jedanaesta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2023-12-14T10:55:37Z</cp:lastPrinted>
  <dcterms:created xsi:type="dcterms:W3CDTF">2018-12-31T10:52:34Z</dcterms:created>
  <dcterms:modified xsi:type="dcterms:W3CDTF">2024-02-02T08:42:40Z</dcterms:modified>
</cp:coreProperties>
</file>